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17_各種調査データ・資料\06_無医地区調査\R01年度\02　市町村・保健所依頼\"/>
    </mc:Choice>
  </mc:AlternateContent>
  <workbookProtection workbookPassword="CC47" lockStructure="1"/>
  <bookViews>
    <workbookView xWindow="600" yWindow="120" windowWidth="19395" windowHeight="7830" tabRatio="864"/>
  </bookViews>
  <sheets>
    <sheet name="歯　調査票（第１表）" sheetId="71" r:id="rId1"/>
    <sheet name="歯　要件確認（第３表）" sheetId="75" r:id="rId2"/>
    <sheet name="歯　総表" sheetId="76" state="hidden" r:id="rId3"/>
    <sheet name="リスト" sheetId="69" state="hidden" r:id="rId4"/>
  </sheets>
  <definedNames>
    <definedName name="_xlnm._FilterDatabase" localSheetId="2" hidden="1">'歯　総表'!$A$4:$EU$5</definedName>
    <definedName name="_xlnm.Print_Area" localSheetId="0">'歯　調査票（第１表）'!$A$1:$Y$57</definedName>
    <definedName name="_xlnm.Print_Area" localSheetId="1">'歯　要件確認（第３表）'!$A$1:$Y$43</definedName>
  </definedNames>
  <calcPr calcId="162913"/>
</workbook>
</file>

<file path=xl/calcChain.xml><?xml version="1.0" encoding="utf-8"?>
<calcChain xmlns="http://schemas.openxmlformats.org/spreadsheetml/2006/main">
  <c r="AA47" i="71" l="1"/>
  <c r="AA26" i="71" l="1"/>
  <c r="AA43" i="75"/>
  <c r="AA41" i="75"/>
  <c r="AA40" i="75"/>
  <c r="AA39" i="75"/>
  <c r="AA38" i="75"/>
  <c r="AA33" i="75"/>
  <c r="AA29" i="75"/>
  <c r="AA30" i="75"/>
  <c r="AA26" i="75"/>
  <c r="AA57" i="71" l="1"/>
  <c r="AA56" i="71"/>
  <c r="AA53" i="71"/>
  <c r="AA52" i="71"/>
  <c r="AA50" i="71"/>
  <c r="AA49" i="71"/>
  <c r="AA45" i="71"/>
  <c r="AA43" i="71"/>
  <c r="AA42" i="71"/>
  <c r="AA40" i="71"/>
  <c r="AA39" i="71"/>
  <c r="AA37" i="71"/>
  <c r="AA35" i="71"/>
  <c r="AA34" i="71"/>
  <c r="AA32" i="71"/>
  <c r="AA28" i="71"/>
  <c r="AA25" i="71"/>
  <c r="AA22" i="71"/>
  <c r="AA18" i="71"/>
  <c r="AA15" i="71"/>
  <c r="AA14" i="71"/>
  <c r="AA13" i="71"/>
  <c r="AA12" i="71"/>
  <c r="AA10" i="71"/>
  <c r="AA8" i="71"/>
  <c r="AA6" i="71"/>
  <c r="AA4" i="71"/>
  <c r="AA35" i="75"/>
  <c r="AA28" i="75"/>
  <c r="AA27" i="75"/>
  <c r="AA25" i="75"/>
  <c r="AA24" i="75"/>
  <c r="EU5" i="76" l="1"/>
  <c r="ES5" i="76"/>
  <c r="EQ5" i="76"/>
  <c r="B17" i="75" l="1"/>
  <c r="CJ5" i="76"/>
  <c r="ET5" i="76"/>
  <c r="ER5" i="76"/>
  <c r="EP5" i="76"/>
  <c r="EO5" i="76"/>
  <c r="EN5" i="76"/>
  <c r="EK5" i="76"/>
  <c r="EJ5" i="76"/>
  <c r="EI5" i="76"/>
  <c r="EH5" i="76"/>
  <c r="EG5" i="76"/>
  <c r="EF5" i="76"/>
  <c r="EE5" i="76"/>
  <c r="ED5" i="76"/>
  <c r="EC5" i="76"/>
  <c r="EB5" i="76"/>
  <c r="EA5" i="76"/>
  <c r="DN5" i="76"/>
  <c r="DL5" i="76"/>
  <c r="DK5" i="76"/>
  <c r="DI5" i="76"/>
  <c r="DY5" i="76"/>
  <c r="DX5" i="76"/>
  <c r="DW5" i="76"/>
  <c r="DV5" i="76"/>
  <c r="DT5" i="76"/>
  <c r="DS5" i="76"/>
  <c r="DR5" i="76"/>
  <c r="DQ5" i="76"/>
  <c r="DP5" i="76"/>
  <c r="DO5" i="76"/>
  <c r="DJ5" i="76"/>
  <c r="DH5" i="76"/>
  <c r="DG5" i="76"/>
  <c r="DF5" i="76"/>
  <c r="DE5" i="76"/>
  <c r="DC5" i="76"/>
  <c r="DB5" i="76"/>
  <c r="DA5" i="76"/>
  <c r="CZ5" i="76"/>
  <c r="CY5" i="76"/>
  <c r="CX5" i="76"/>
  <c r="CU5" i="76"/>
  <c r="CT5" i="76"/>
  <c r="CS5" i="76"/>
  <c r="CR5" i="76"/>
  <c r="CQ5" i="76"/>
  <c r="CN5" i="76"/>
  <c r="CM5" i="76"/>
  <c r="CL5" i="76"/>
  <c r="CK5" i="76"/>
  <c r="CI5" i="76"/>
  <c r="CH5" i="76"/>
  <c r="CE5" i="76"/>
  <c r="CD5" i="76"/>
  <c r="CG5" i="76"/>
  <c r="CF5" i="76"/>
  <c r="CC5" i="76"/>
  <c r="CB5" i="76"/>
  <c r="CA5" i="76"/>
  <c r="BZ5" i="76"/>
  <c r="BW5" i="76"/>
  <c r="BV5" i="76"/>
  <c r="BU5" i="76"/>
  <c r="BT5" i="76"/>
  <c r="BR5" i="76"/>
  <c r="BQ5" i="76"/>
  <c r="BP5" i="76"/>
  <c r="BO5" i="76"/>
  <c r="BN5" i="76"/>
  <c r="BM5" i="76"/>
  <c r="BL5" i="76"/>
  <c r="BK5" i="76"/>
  <c r="BG5" i="76"/>
  <c r="BF5" i="76"/>
  <c r="BE5" i="76"/>
  <c r="BD5" i="76"/>
  <c r="BC5" i="76"/>
  <c r="BB5" i="76"/>
  <c r="AS5" i="76"/>
  <c r="AR5" i="76"/>
  <c r="AQ5" i="76"/>
  <c r="AP5" i="76"/>
  <c r="AO5" i="76"/>
  <c r="AN5" i="76"/>
  <c r="AL5" i="76"/>
  <c r="AK5" i="76"/>
  <c r="AJ5" i="76"/>
  <c r="AI5" i="76"/>
  <c r="AH5" i="76"/>
  <c r="AG5" i="76"/>
  <c r="AE5" i="76"/>
  <c r="AC5" i="76"/>
  <c r="AB5" i="76"/>
  <c r="AA5" i="76"/>
  <c r="Z5" i="76"/>
  <c r="Y5" i="76"/>
  <c r="X5" i="76"/>
  <c r="W5" i="76"/>
  <c r="V5" i="76"/>
  <c r="U5" i="76"/>
  <c r="T5" i="76"/>
  <c r="S5" i="76"/>
  <c r="Q5" i="76"/>
  <c r="P5" i="76"/>
  <c r="O5" i="76"/>
  <c r="N5" i="76"/>
  <c r="L5" i="76"/>
  <c r="K5" i="76"/>
  <c r="J5" i="76"/>
  <c r="I5" i="76"/>
  <c r="H5" i="76"/>
  <c r="G5" i="76"/>
  <c r="F5" i="76"/>
  <c r="E5" i="76"/>
  <c r="D5" i="76"/>
  <c r="C5" i="76"/>
  <c r="B5" i="76"/>
  <c r="A5" i="76"/>
  <c r="B15" i="75"/>
  <c r="M42" i="75"/>
  <c r="EM5" i="76" s="1"/>
  <c r="J42" i="75"/>
  <c r="EL5" i="76" s="1"/>
  <c r="M5" i="76" l="1"/>
  <c r="BY5" i="76"/>
  <c r="BJ5" i="76"/>
  <c r="AY5" i="76"/>
  <c r="AX5" i="76"/>
  <c r="BA5" i="76"/>
  <c r="DM5" i="76"/>
  <c r="AM5" i="76"/>
  <c r="AV5" i="76"/>
  <c r="AZ5" i="76"/>
  <c r="BS5" i="76"/>
  <c r="CW5" i="76"/>
  <c r="AF5" i="76"/>
  <c r="AU5" i="76"/>
  <c r="R5" i="76"/>
  <c r="AW5" i="76"/>
  <c r="CP5" i="76"/>
  <c r="AT5" i="76" l="1"/>
  <c r="V5" i="75" l="1"/>
  <c r="N11" i="75"/>
  <c r="M11" i="75"/>
  <c r="L11" i="75"/>
  <c r="K11" i="75"/>
  <c r="J11" i="75"/>
  <c r="K9" i="75"/>
  <c r="J9" i="75"/>
  <c r="M7" i="75"/>
  <c r="L7" i="75"/>
  <c r="K7" i="75"/>
  <c r="J7" i="75"/>
  <c r="B7" i="75"/>
  <c r="B9" i="75"/>
  <c r="B11" i="75"/>
  <c r="B13" i="75"/>
  <c r="G5" i="75"/>
  <c r="F5" i="75"/>
  <c r="E5" i="75"/>
  <c r="D5" i="75"/>
  <c r="C5" i="75"/>
  <c r="B5" i="75"/>
  <c r="G13" i="75"/>
  <c r="F13" i="75"/>
  <c r="E13" i="75"/>
  <c r="D13" i="75"/>
  <c r="C13" i="75"/>
  <c r="G11" i="75"/>
  <c r="F11" i="75"/>
  <c r="E11" i="75"/>
  <c r="D11" i="75"/>
  <c r="C11" i="75"/>
  <c r="G9" i="75"/>
  <c r="F9" i="75"/>
  <c r="E9" i="75"/>
  <c r="D9" i="75"/>
  <c r="C9" i="75"/>
  <c r="IQ7" i="75"/>
  <c r="G7" i="75"/>
  <c r="F7" i="75"/>
  <c r="E7" i="75"/>
  <c r="D7" i="75"/>
  <c r="C7" i="75"/>
  <c r="AA54" i="71"/>
  <c r="W31" i="71"/>
  <c r="T31" i="71"/>
  <c r="Q31" i="71"/>
  <c r="N31" i="71"/>
  <c r="K31" i="71"/>
  <c r="H31" i="71"/>
  <c r="E30" i="71"/>
  <c r="E29" i="71"/>
  <c r="E28" i="71"/>
  <c r="E31" i="71" l="1"/>
</calcChain>
</file>

<file path=xl/sharedStrings.xml><?xml version="1.0" encoding="utf-8"?>
<sst xmlns="http://schemas.openxmlformats.org/spreadsheetml/2006/main" count="863" uniqueCount="347">
  <si>
    <t>二次医療圏名</t>
    <rPh sb="0" eb="2">
      <t>ニジ</t>
    </rPh>
    <rPh sb="2" eb="5">
      <t>イリョウケン</t>
    </rPh>
    <rPh sb="5" eb="6">
      <t>メイ</t>
    </rPh>
    <phoneticPr fontId="1"/>
  </si>
  <si>
    <t>所轄保健所名</t>
    <rPh sb="0" eb="2">
      <t>ショカツ</t>
    </rPh>
    <rPh sb="2" eb="5">
      <t>ホケンジョ</t>
    </rPh>
    <rPh sb="5" eb="6">
      <t>メイ</t>
    </rPh>
    <phoneticPr fontId="1"/>
  </si>
  <si>
    <t>市町村名</t>
    <rPh sb="0" eb="4">
      <t>シチョウソンメイ</t>
    </rPh>
    <phoneticPr fontId="1"/>
  </si>
  <si>
    <t>符号</t>
    <rPh sb="0" eb="2">
      <t>フゴウ</t>
    </rPh>
    <phoneticPr fontId="1"/>
  </si>
  <si>
    <t>都道府県名</t>
    <rPh sb="0" eb="4">
      <t>トドウフケン</t>
    </rPh>
    <rPh sb="4" eb="5">
      <t>メイ</t>
    </rPh>
    <phoneticPr fontId="1"/>
  </si>
  <si>
    <t>フリガナ</t>
    <phoneticPr fontId="1"/>
  </si>
  <si>
    <t>(5)総世帯数</t>
    <rPh sb="3" eb="4">
      <t>ソウ</t>
    </rPh>
    <rPh sb="4" eb="7">
      <t>セタイスウ</t>
    </rPh>
    <phoneticPr fontId="1"/>
  </si>
  <si>
    <t>区分</t>
    <rPh sb="0" eb="2">
      <t>クブン</t>
    </rPh>
    <phoneticPr fontId="1"/>
  </si>
  <si>
    <t>男</t>
    <rPh sb="0" eb="1">
      <t>オトコ</t>
    </rPh>
    <phoneticPr fontId="1"/>
  </si>
  <si>
    <t>女</t>
    <rPh sb="0" eb="1">
      <t>オンナ</t>
    </rPh>
    <phoneticPr fontId="1"/>
  </si>
  <si>
    <t>計</t>
    <rPh sb="0" eb="1">
      <t>ケイ</t>
    </rPh>
    <phoneticPr fontId="1"/>
  </si>
  <si>
    <t>総数</t>
    <rPh sb="0" eb="2">
      <t>ソウスウ</t>
    </rPh>
    <phoneticPr fontId="1"/>
  </si>
  <si>
    <t>0～14才</t>
    <rPh sb="4" eb="5">
      <t>サイ</t>
    </rPh>
    <phoneticPr fontId="1"/>
  </si>
  <si>
    <t>15～64才</t>
    <rPh sb="5" eb="6">
      <t>サイ</t>
    </rPh>
    <phoneticPr fontId="1"/>
  </si>
  <si>
    <t>65～69才</t>
    <rPh sb="5" eb="6">
      <t>サイ</t>
    </rPh>
    <phoneticPr fontId="1"/>
  </si>
  <si>
    <t>70才以上</t>
    <rPh sb="2" eb="3">
      <t>サイ</t>
    </rPh>
    <rPh sb="3" eb="5">
      <t>イジョウ</t>
    </rPh>
    <phoneticPr fontId="1"/>
  </si>
  <si>
    <r>
      <rPr>
        <sz val="9"/>
        <color theme="1"/>
        <rFont val="ＭＳ Ｐゴシック"/>
        <family val="3"/>
        <charset val="128"/>
        <scheme val="minor"/>
      </rPr>
      <t>２ ねたきり者数</t>
    </r>
    <r>
      <rPr>
        <sz val="11"/>
        <color theme="1"/>
        <rFont val="ＭＳ Ｐゴシック"/>
        <family val="2"/>
        <charset val="128"/>
        <scheme val="minor"/>
      </rPr>
      <t xml:space="preserve">
（再掲）</t>
    </r>
    <rPh sb="6" eb="7">
      <t>シャ</t>
    </rPh>
    <rPh sb="7" eb="8">
      <t>スウ</t>
    </rPh>
    <rPh sb="10" eb="12">
      <t>サイケイ</t>
    </rPh>
    <phoneticPr fontId="1"/>
  </si>
  <si>
    <r>
      <rPr>
        <sz val="9"/>
        <color theme="1"/>
        <rFont val="ＭＳ Ｐゴシック"/>
        <family val="3"/>
        <charset val="128"/>
        <scheme val="minor"/>
      </rPr>
      <t>３ 就労者数</t>
    </r>
    <r>
      <rPr>
        <sz val="11"/>
        <color theme="1"/>
        <rFont val="ＭＳ Ｐゴシック"/>
        <family val="2"/>
        <charset val="128"/>
        <scheme val="minor"/>
      </rPr>
      <t xml:space="preserve">
（再掲）</t>
    </r>
    <rPh sb="2" eb="5">
      <t>シュウロウシャ</t>
    </rPh>
    <rPh sb="5" eb="6">
      <t>スウ</t>
    </rPh>
    <rPh sb="8" eb="10">
      <t>サイケイ</t>
    </rPh>
    <phoneticPr fontId="1"/>
  </si>
  <si>
    <t>実施主体</t>
    <rPh sb="0" eb="2">
      <t>ジッシ</t>
    </rPh>
    <rPh sb="2" eb="4">
      <t>シュタイ</t>
    </rPh>
    <phoneticPr fontId="1"/>
  </si>
  <si>
    <t>実施回数</t>
    <rPh sb="0" eb="2">
      <t>ジッシ</t>
    </rPh>
    <rPh sb="2" eb="4">
      <t>カイスウ</t>
    </rPh>
    <phoneticPr fontId="1"/>
  </si>
  <si>
    <t>受診者延数</t>
    <rPh sb="0" eb="3">
      <t>ジュシンシャ</t>
    </rPh>
    <rPh sb="3" eb="4">
      <t>エン</t>
    </rPh>
    <rPh sb="4" eb="5">
      <t>スウ</t>
    </rPh>
    <phoneticPr fontId="1"/>
  </si>
  <si>
    <t>実施機関</t>
    <rPh sb="0" eb="2">
      <t>ジッシ</t>
    </rPh>
    <rPh sb="2" eb="4">
      <t>キカン</t>
    </rPh>
    <phoneticPr fontId="1"/>
  </si>
  <si>
    <t>整理記号・番号</t>
    <rPh sb="0" eb="2">
      <t>セイリ</t>
    </rPh>
    <rPh sb="2" eb="4">
      <t>キゴウ</t>
    </rPh>
    <rPh sb="5" eb="7">
      <t>バンゴウ</t>
    </rPh>
    <phoneticPr fontId="1"/>
  </si>
  <si>
    <t>受診者延数</t>
    <rPh sb="0" eb="3">
      <t>ジュシンシャ</t>
    </rPh>
    <rPh sb="3" eb="4">
      <t>ノ</t>
    </rPh>
    <rPh sb="4" eb="5">
      <t>スウ</t>
    </rPh>
    <phoneticPr fontId="1"/>
  </si>
  <si>
    <t>相談者延数</t>
    <rPh sb="0" eb="3">
      <t>ソウダンシャ</t>
    </rPh>
    <rPh sb="3" eb="4">
      <t>ノ</t>
    </rPh>
    <rPh sb="4" eb="5">
      <t>スウ</t>
    </rPh>
    <phoneticPr fontId="1"/>
  </si>
  <si>
    <t>　a　都道府県　　b　市町村　　c　公的四団体　　d　医療法人</t>
    <rPh sb="3" eb="7">
      <t>トドウフケン</t>
    </rPh>
    <rPh sb="11" eb="14">
      <t>シチョウソン</t>
    </rPh>
    <rPh sb="18" eb="20">
      <t>コウテキ</t>
    </rPh>
    <rPh sb="20" eb="21">
      <t>ヨン</t>
    </rPh>
    <rPh sb="21" eb="23">
      <t>ダンタイ</t>
    </rPh>
    <rPh sb="27" eb="29">
      <t>イリョウ</t>
    </rPh>
    <rPh sb="29" eb="31">
      <t>ホウジン</t>
    </rPh>
    <phoneticPr fontId="1"/>
  </si>
  <si>
    <t>区　　分</t>
    <rPh sb="0" eb="1">
      <t>ク</t>
    </rPh>
    <rPh sb="3" eb="4">
      <t>ブン</t>
    </rPh>
    <phoneticPr fontId="1"/>
  </si>
  <si>
    <t>距　　離</t>
    <rPh sb="0" eb="1">
      <t>キョ</t>
    </rPh>
    <rPh sb="3" eb="4">
      <t>ハナレ</t>
    </rPh>
    <phoneticPr fontId="1"/>
  </si>
  <si>
    <t>時　　間</t>
    <rPh sb="0" eb="1">
      <t>トキ</t>
    </rPh>
    <rPh sb="3" eb="4">
      <t>アイダ</t>
    </rPh>
    <phoneticPr fontId="1"/>
  </si>
  <si>
    <t>往　復　便　数</t>
    <rPh sb="0" eb="1">
      <t>オウ</t>
    </rPh>
    <rPh sb="2" eb="3">
      <t>フク</t>
    </rPh>
    <rPh sb="4" eb="5">
      <t>ビン</t>
    </rPh>
    <rPh sb="6" eb="7">
      <t>スウ</t>
    </rPh>
    <phoneticPr fontId="1"/>
  </si>
  <si>
    <t>徒　　歩</t>
    <rPh sb="0" eb="1">
      <t>ト</t>
    </rPh>
    <rPh sb="3" eb="4">
      <t>ホ</t>
    </rPh>
    <phoneticPr fontId="1"/>
  </si>
  <si>
    <t>鉄　　道</t>
    <rPh sb="0" eb="1">
      <t>テツ</t>
    </rPh>
    <rPh sb="3" eb="4">
      <t>ミチ</t>
    </rPh>
    <phoneticPr fontId="1"/>
  </si>
  <si>
    <t>船</t>
    <rPh sb="0" eb="1">
      <t>フネ</t>
    </rPh>
    <phoneticPr fontId="1"/>
  </si>
  <si>
    <t>豪雪地帯等の場合の冬期利用状況</t>
    <rPh sb="0" eb="2">
      <t>ゴウセツ</t>
    </rPh>
    <rPh sb="2" eb="4">
      <t>チタイ</t>
    </rPh>
    <rPh sb="4" eb="5">
      <t>トウ</t>
    </rPh>
    <rPh sb="6" eb="8">
      <t>バアイ</t>
    </rPh>
    <rPh sb="9" eb="11">
      <t>トウキ</t>
    </rPh>
    <rPh sb="11" eb="13">
      <t>リヨウ</t>
    </rPh>
    <rPh sb="13" eb="15">
      <t>ジョウキョウ</t>
    </rPh>
    <phoneticPr fontId="1"/>
  </si>
  <si>
    <t>バ　　ス</t>
    <phoneticPr fontId="1"/>
  </si>
  <si>
    <t>(7)自動車（船）保有世帯数</t>
    <rPh sb="3" eb="6">
      <t>ジドウシャ</t>
    </rPh>
    <rPh sb="7" eb="8">
      <t>フネ</t>
    </rPh>
    <rPh sb="9" eb="11">
      <t>ホユウ</t>
    </rPh>
    <rPh sb="11" eb="13">
      <t>セタイ</t>
    </rPh>
    <rPh sb="13" eb="14">
      <t>スウ</t>
    </rPh>
    <phoneticPr fontId="1"/>
  </si>
  <si>
    <t xml:space="preserve">
(8)地区内人口等の状況</t>
    <rPh sb="4" eb="7">
      <t>チクナイ</t>
    </rPh>
    <rPh sb="7" eb="9">
      <t>ジンコウ</t>
    </rPh>
    <rPh sb="9" eb="10">
      <t>トウ</t>
    </rPh>
    <rPh sb="11" eb="13">
      <t>ジョウキョウ</t>
    </rPh>
    <phoneticPr fontId="1"/>
  </si>
  <si>
    <t>分</t>
    <phoneticPr fontId="1"/>
  </si>
  <si>
    <t>(3)調査対象となる事情</t>
    <rPh sb="3" eb="5">
      <t>チョウサ</t>
    </rPh>
    <rPh sb="5" eb="7">
      <t>タイショウ</t>
    </rPh>
    <rPh sb="10" eb="12">
      <t>ジジョウ</t>
    </rPh>
    <phoneticPr fontId="1"/>
  </si>
  <si>
    <t>回</t>
    <rPh sb="0" eb="1">
      <t>カイ</t>
    </rPh>
    <phoneticPr fontId="1"/>
  </si>
  <si>
    <t>25年度</t>
    <rPh sb="2" eb="4">
      <t>ネンド</t>
    </rPh>
    <phoneticPr fontId="1"/>
  </si>
  <si>
    <t>30年度</t>
    <rPh sb="2" eb="4">
      <t>ネンド</t>
    </rPh>
    <phoneticPr fontId="1"/>
  </si>
  <si>
    <t>往復</t>
    <phoneticPr fontId="1"/>
  </si>
  <si>
    <t>㎞</t>
    <phoneticPr fontId="1"/>
  </si>
  <si>
    <t>～</t>
    <phoneticPr fontId="1"/>
  </si>
  <si>
    <t>（</t>
    <phoneticPr fontId="1"/>
  </si>
  <si>
    <t>）</t>
    <phoneticPr fontId="1"/>
  </si>
  <si>
    <t>都道府県名</t>
    <rPh sb="0" eb="4">
      <t>トドウフケン</t>
    </rPh>
    <rPh sb="4" eb="5">
      <t>メイ</t>
    </rPh>
    <phoneticPr fontId="15"/>
  </si>
  <si>
    <t>整理記号・番号</t>
    <rPh sb="0" eb="2">
      <t>セイリ</t>
    </rPh>
    <rPh sb="2" eb="4">
      <t>キゴウ</t>
    </rPh>
    <rPh sb="5" eb="7">
      <t>バンゴウ</t>
    </rPh>
    <phoneticPr fontId="15"/>
  </si>
  <si>
    <t>二次医療圏名</t>
    <rPh sb="0" eb="2">
      <t>ニジ</t>
    </rPh>
    <rPh sb="2" eb="4">
      <t>イリョウ</t>
    </rPh>
    <rPh sb="4" eb="5">
      <t>ケン</t>
    </rPh>
    <rPh sb="5" eb="6">
      <t>メイ</t>
    </rPh>
    <phoneticPr fontId="15"/>
  </si>
  <si>
    <t>符号１</t>
    <rPh sb="0" eb="2">
      <t>フゴウ</t>
    </rPh>
    <phoneticPr fontId="15"/>
  </si>
  <si>
    <t>符号２</t>
    <rPh sb="0" eb="2">
      <t>フゴウ</t>
    </rPh>
    <phoneticPr fontId="15"/>
  </si>
  <si>
    <t>市町村名</t>
    <rPh sb="0" eb="3">
      <t>シチョウソン</t>
    </rPh>
    <rPh sb="3" eb="4">
      <t>メイ</t>
    </rPh>
    <phoneticPr fontId="15"/>
  </si>
  <si>
    <t>符号３</t>
    <rPh sb="0" eb="2">
      <t>フゴウ</t>
    </rPh>
    <phoneticPr fontId="15"/>
  </si>
  <si>
    <t>男
総数</t>
    <rPh sb="0" eb="1">
      <t>オトコ</t>
    </rPh>
    <rPh sb="2" eb="4">
      <t>ソウスウ</t>
    </rPh>
    <phoneticPr fontId="15"/>
  </si>
  <si>
    <t>女
総数</t>
    <rPh sb="2" eb="4">
      <t>ソウスウ</t>
    </rPh>
    <phoneticPr fontId="15"/>
  </si>
  <si>
    <t>計
総数</t>
    <rPh sb="2" eb="4">
      <t>ソウスウ</t>
    </rPh>
    <phoneticPr fontId="15"/>
  </si>
  <si>
    <t>計
70以上</t>
    <rPh sb="4" eb="6">
      <t>イジョウ</t>
    </rPh>
    <phoneticPr fontId="15"/>
  </si>
  <si>
    <t>　
曜日</t>
    <rPh sb="2" eb="4">
      <t>ヨウビ</t>
    </rPh>
    <phoneticPr fontId="15"/>
  </si>
  <si>
    <t>徒歩
距離</t>
    <rPh sb="0" eb="2">
      <t>トホ</t>
    </rPh>
    <rPh sb="3" eb="5">
      <t>キョリ</t>
    </rPh>
    <phoneticPr fontId="16"/>
  </si>
  <si>
    <t>バス
距離</t>
    <rPh sb="3" eb="5">
      <t>キョリ</t>
    </rPh>
    <phoneticPr fontId="16"/>
  </si>
  <si>
    <t>鉄道
距離</t>
    <rPh sb="0" eb="2">
      <t>テツドウ</t>
    </rPh>
    <rPh sb="3" eb="5">
      <t>キョリ</t>
    </rPh>
    <phoneticPr fontId="16"/>
  </si>
  <si>
    <t>船
距離</t>
    <rPh sb="0" eb="1">
      <t>フネ</t>
    </rPh>
    <rPh sb="2" eb="4">
      <t>キョリ</t>
    </rPh>
    <phoneticPr fontId="16"/>
  </si>
  <si>
    <t>計
距離</t>
    <rPh sb="0" eb="1">
      <t>ケイ</t>
    </rPh>
    <rPh sb="2" eb="4">
      <t>キョリ</t>
    </rPh>
    <phoneticPr fontId="16"/>
  </si>
  <si>
    <t xml:space="preserve">
(4)法律適用状況</t>
    <rPh sb="4" eb="6">
      <t>ホウリツ</t>
    </rPh>
    <rPh sb="6" eb="8">
      <t>テキヨウ</t>
    </rPh>
    <rPh sb="8" eb="10">
      <t>ジョウキョウ</t>
    </rPh>
    <phoneticPr fontId="1"/>
  </si>
  <si>
    <t>　沖　縄</t>
    <rPh sb="1" eb="2">
      <t>オキ</t>
    </rPh>
    <rPh sb="3" eb="4">
      <t>ナワ</t>
    </rPh>
    <phoneticPr fontId="1"/>
  </si>
  <si>
    <t>　過　疎</t>
    <rPh sb="1" eb="2">
      <t>カ</t>
    </rPh>
    <rPh sb="3" eb="4">
      <t>ソ</t>
    </rPh>
    <phoneticPr fontId="1"/>
  </si>
  <si>
    <t>　離　島</t>
    <rPh sb="1" eb="2">
      <t>リ</t>
    </rPh>
    <rPh sb="3" eb="4">
      <t>シマ</t>
    </rPh>
    <phoneticPr fontId="1"/>
  </si>
  <si>
    <t>　山　村</t>
    <rPh sb="1" eb="2">
      <t>ヤマ</t>
    </rPh>
    <rPh sb="3" eb="4">
      <t>ムラ</t>
    </rPh>
    <phoneticPr fontId="1"/>
  </si>
  <si>
    <t>　適用外</t>
    <rPh sb="1" eb="4">
      <t>テキヨウガイ</t>
    </rPh>
    <phoneticPr fontId="1"/>
  </si>
  <si>
    <t>その他（</t>
    <rPh sb="2" eb="3">
      <t>タ</t>
    </rPh>
    <phoneticPr fontId="1"/>
  </si>
  <si>
    <t>　１　名称</t>
    <rPh sb="3" eb="5">
      <t>メイショウ</t>
    </rPh>
    <phoneticPr fontId="1"/>
  </si>
  <si>
    <t>　２　所在地</t>
    <rPh sb="3" eb="6">
      <t>ショザイチ</t>
    </rPh>
    <phoneticPr fontId="1"/>
  </si>
  <si>
    <t>　e　個　　  人　　f　その他（</t>
    <rPh sb="3" eb="4">
      <t>コ</t>
    </rPh>
    <rPh sb="8" eb="9">
      <t>ヒト</t>
    </rPh>
    <rPh sb="15" eb="16">
      <t>タ</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</si>
  <si>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</si>
  <si>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</si>
  <si>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</si>
  <si>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</si>
  <si>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</si>
  <si>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</si>
  <si>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</si>
  <si>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　奄　美</t>
    <rPh sb="1" eb="2">
      <t>エン</t>
    </rPh>
    <rPh sb="3" eb="4">
      <t>ビ</t>
    </rPh>
    <phoneticPr fontId="1"/>
  </si>
  <si>
    <t>１　人口（令和元年</t>
    <rPh sb="2" eb="4">
      <t>ジンコウ</t>
    </rPh>
    <rPh sb="5" eb="6">
      <t>レイ</t>
    </rPh>
    <rPh sb="6" eb="7">
      <t>カズ</t>
    </rPh>
    <rPh sb="7" eb="8">
      <t>モト</t>
    </rPh>
    <rPh sb="8" eb="9">
      <t>トシ</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</si>
  <si>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</si>
  <si>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</si>
  <si>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</si>
  <si>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</si>
  <si>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</si>
  <si>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</si>
  <si>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</si>
  <si>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平　 日</t>
    <rPh sb="0" eb="1">
      <t>ヒラ</t>
    </rPh>
    <rPh sb="3" eb="4">
      <t>ヒ</t>
    </rPh>
    <phoneticPr fontId="1"/>
  </si>
  <si>
    <t>所轄保健所名</t>
    <rPh sb="0" eb="2">
      <t>ショカツ</t>
    </rPh>
    <rPh sb="2" eb="4">
      <t>ホケン</t>
    </rPh>
    <rPh sb="4" eb="5">
      <t>ショ</t>
    </rPh>
    <rPh sb="5" eb="6">
      <t>メイ</t>
    </rPh>
    <phoneticPr fontId="15"/>
  </si>
  <si>
    <t>(1)フリガナ</t>
    <phoneticPr fontId="15"/>
  </si>
  <si>
    <t>(2)メッシュコード</t>
    <phoneticPr fontId="15"/>
  </si>
  <si>
    <t>(3) b場合の理由</t>
    <rPh sb="5" eb="7">
      <t>バアイ</t>
    </rPh>
    <rPh sb="8" eb="10">
      <t>リユウ</t>
    </rPh>
    <phoneticPr fontId="15"/>
  </si>
  <si>
    <t>(4)法律適用状況</t>
    <rPh sb="3" eb="5">
      <t>ホウリツ</t>
    </rPh>
    <rPh sb="5" eb="7">
      <t>テキヨウ</t>
    </rPh>
    <rPh sb="7" eb="9">
      <t>ジョウキョウ</t>
    </rPh>
    <phoneticPr fontId="15"/>
  </si>
  <si>
    <t>女
0～14才</t>
    <rPh sb="6" eb="7">
      <t>サイ</t>
    </rPh>
    <phoneticPr fontId="15"/>
  </si>
  <si>
    <t>男
0～14才</t>
    <rPh sb="0" eb="1">
      <t>オトコ</t>
    </rPh>
    <phoneticPr fontId="15"/>
  </si>
  <si>
    <t>男
15～64才</t>
    <rPh sb="0" eb="1">
      <t>オトコ</t>
    </rPh>
    <phoneticPr fontId="15"/>
  </si>
  <si>
    <t>男
65～69才</t>
    <rPh sb="0" eb="1">
      <t>オトコ</t>
    </rPh>
    <phoneticPr fontId="15"/>
  </si>
  <si>
    <t>男
70才以上</t>
    <rPh sb="0" eb="1">
      <t>オトコ</t>
    </rPh>
    <rPh sb="5" eb="7">
      <t>イジョウ</t>
    </rPh>
    <phoneticPr fontId="15"/>
  </si>
  <si>
    <t>女
15～64才</t>
    <phoneticPr fontId="15"/>
  </si>
  <si>
    <t>女
65～69才</t>
    <phoneticPr fontId="15"/>
  </si>
  <si>
    <t>女
70才以上</t>
    <rPh sb="5" eb="7">
      <t>イジョウ</t>
    </rPh>
    <phoneticPr fontId="15"/>
  </si>
  <si>
    <t>前回調査時点（26年度）
総数</t>
    <rPh sb="0" eb="2">
      <t>ゼンカイ</t>
    </rPh>
    <rPh sb="2" eb="5">
      <t>チョウサジ</t>
    </rPh>
    <rPh sb="5" eb="6">
      <t>テン</t>
    </rPh>
    <rPh sb="13" eb="15">
      <t>ソウスウ</t>
    </rPh>
    <phoneticPr fontId="15"/>
  </si>
  <si>
    <t>前回調査時点（26年度）
0～14才</t>
    <phoneticPr fontId="16"/>
  </si>
  <si>
    <t>前回調査時点（26年度）
15～64才</t>
    <phoneticPr fontId="16"/>
  </si>
  <si>
    <t>前回調査時点（26年度）
65～69才</t>
    <phoneticPr fontId="16"/>
  </si>
  <si>
    <t>前回調査時点（26年度）
70才以上</t>
    <rPh sb="16" eb="18">
      <t>イジョウ</t>
    </rPh>
    <phoneticPr fontId="15"/>
  </si>
  <si>
    <t>計
0～14才</t>
    <rPh sb="6" eb="7">
      <t>サイ</t>
    </rPh>
    <phoneticPr fontId="15"/>
  </si>
  <si>
    <t>計
15～64才</t>
    <phoneticPr fontId="15"/>
  </si>
  <si>
    <t>計
65～69才</t>
    <phoneticPr fontId="15"/>
  </si>
  <si>
    <t>前回調査時点（26年度）
ねたきり者数（再掲）</t>
    <rPh sb="0" eb="2">
      <t>ゼンカイ</t>
    </rPh>
    <rPh sb="2" eb="4">
      <t>チョウサ</t>
    </rPh>
    <rPh sb="4" eb="6">
      <t>ジテン</t>
    </rPh>
    <rPh sb="9" eb="11">
      <t>ネンド</t>
    </rPh>
    <rPh sb="17" eb="18">
      <t>シャ</t>
    </rPh>
    <rPh sb="18" eb="19">
      <t>スウ</t>
    </rPh>
    <phoneticPr fontId="15"/>
  </si>
  <si>
    <t>前回調査時点（26年度）
就労者数（再掲）</t>
    <rPh sb="0" eb="2">
      <t>ゼンカイ</t>
    </rPh>
    <rPh sb="2" eb="4">
      <t>チョウサ</t>
    </rPh>
    <rPh sb="4" eb="6">
      <t>ジテン</t>
    </rPh>
    <rPh sb="9" eb="11">
      <t>ネンド</t>
    </rPh>
    <rPh sb="13" eb="15">
      <t>シュウロウ</t>
    </rPh>
    <rPh sb="15" eb="16">
      <t>シャ</t>
    </rPh>
    <rPh sb="16" eb="17">
      <t>スウ</t>
    </rPh>
    <phoneticPr fontId="15"/>
  </si>
  <si>
    <t>女
ねたきり者数（再掲）</t>
    <rPh sb="6" eb="7">
      <t>シャ</t>
    </rPh>
    <rPh sb="7" eb="8">
      <t>スウ</t>
    </rPh>
    <phoneticPr fontId="15"/>
  </si>
  <si>
    <t>女
就労者数（再掲）</t>
    <rPh sb="2" eb="5">
      <t>シュウロウシャ</t>
    </rPh>
    <rPh sb="5" eb="6">
      <t>スウ</t>
    </rPh>
    <phoneticPr fontId="15"/>
  </si>
  <si>
    <t>男
ねたきり者数（再掲）</t>
    <rPh sb="0" eb="1">
      <t>オトコ</t>
    </rPh>
    <rPh sb="6" eb="7">
      <t>シャ</t>
    </rPh>
    <rPh sb="7" eb="8">
      <t>スウ</t>
    </rPh>
    <rPh sb="9" eb="11">
      <t>サイケイ</t>
    </rPh>
    <phoneticPr fontId="15"/>
  </si>
  <si>
    <t>男
就労者者数（再掲）</t>
    <rPh sb="0" eb="1">
      <t>オトコ</t>
    </rPh>
    <rPh sb="2" eb="5">
      <t>シュウロウシャ</t>
    </rPh>
    <rPh sb="5" eb="6">
      <t>シャ</t>
    </rPh>
    <rPh sb="6" eb="7">
      <t>スウ</t>
    </rPh>
    <phoneticPr fontId="15"/>
  </si>
  <si>
    <t>計
就労者者数（再掲）</t>
    <rPh sb="2" eb="5">
      <t>シュウロウシャ</t>
    </rPh>
    <rPh sb="5" eb="6">
      <t>シャ</t>
    </rPh>
    <rPh sb="6" eb="7">
      <t>スウ</t>
    </rPh>
    <rPh sb="8" eb="10">
      <t>サイケイ</t>
    </rPh>
    <phoneticPr fontId="15"/>
  </si>
  <si>
    <t>計
ねたきり者数（再掲）</t>
    <rPh sb="6" eb="7">
      <t>シャ</t>
    </rPh>
    <rPh sb="7" eb="8">
      <t>スウ</t>
    </rPh>
    <rPh sb="9" eb="11">
      <t>サイケイ</t>
    </rPh>
    <phoneticPr fontId="15"/>
  </si>
  <si>
    <t>(8)地区内人口等の状況</t>
    <phoneticPr fontId="1"/>
  </si>
  <si>
    <t>調査時点</t>
    <rPh sb="0" eb="2">
      <t>チョウサ</t>
    </rPh>
    <rPh sb="2" eb="3">
      <t>ジ</t>
    </rPh>
    <rPh sb="3" eb="4">
      <t>テン</t>
    </rPh>
    <phoneticPr fontId="15"/>
  </si>
  <si>
    <t xml:space="preserve">
1過疎</t>
    <rPh sb="0" eb="1">
      <t>カソ</t>
    </rPh>
    <phoneticPr fontId="15"/>
  </si>
  <si>
    <t>　
2山村</t>
    <rPh sb="3" eb="5">
      <t>サンソン</t>
    </rPh>
    <phoneticPr fontId="15"/>
  </si>
  <si>
    <t>　
3豪雪</t>
    <rPh sb="3" eb="5">
      <t>ゴウセツ</t>
    </rPh>
    <phoneticPr fontId="15"/>
  </si>
  <si>
    <t>　
4特豪</t>
    <rPh sb="3" eb="4">
      <t>トク</t>
    </rPh>
    <rPh sb="4" eb="5">
      <t>ゴウ</t>
    </rPh>
    <phoneticPr fontId="15"/>
  </si>
  <si>
    <t>　
5離島</t>
    <rPh sb="3" eb="5">
      <t>リトウ</t>
    </rPh>
    <phoneticPr fontId="15"/>
  </si>
  <si>
    <t>　
6沖縄</t>
    <rPh sb="3" eb="5">
      <t>オキナワ</t>
    </rPh>
    <phoneticPr fontId="15"/>
  </si>
  <si>
    <t>　
7奄美</t>
    <rPh sb="3" eb="5">
      <t>アマミ</t>
    </rPh>
    <phoneticPr fontId="15"/>
  </si>
  <si>
    <t>　
8適用外</t>
    <rPh sb="3" eb="6">
      <t>テキヨウガイ</t>
    </rPh>
    <phoneticPr fontId="15"/>
  </si>
  <si>
    <t>(5)総世帯数（世帯）</t>
    <rPh sb="3" eb="4">
      <t>ソウ</t>
    </rPh>
    <rPh sb="4" eb="7">
      <t>セタイスウ</t>
    </rPh>
    <rPh sb="8" eb="10">
      <t>セタイ</t>
    </rPh>
    <phoneticPr fontId="15"/>
  </si>
  <si>
    <t>(6)高齢者世帯数（世帯）</t>
    <rPh sb="3" eb="6">
      <t>コウレイシャ</t>
    </rPh>
    <rPh sb="6" eb="9">
      <t>セタイスウ</t>
    </rPh>
    <phoneticPr fontId="15"/>
  </si>
  <si>
    <t>(7)自動車（船）保有世帯数（世帯）</t>
    <rPh sb="3" eb="6">
      <t>ジドウシャ</t>
    </rPh>
    <rPh sb="5" eb="6">
      <t>クルマ</t>
    </rPh>
    <rPh sb="7" eb="8">
      <t>フネ</t>
    </rPh>
    <rPh sb="9" eb="11">
      <t>ホユウ</t>
    </rPh>
    <rPh sb="11" eb="14">
      <t>セタイスウ</t>
    </rPh>
    <phoneticPr fontId="15"/>
  </si>
  <si>
    <t>1都道府県</t>
    <phoneticPr fontId="15"/>
  </si>
  <si>
    <t>2市町村</t>
    <phoneticPr fontId="15"/>
  </si>
  <si>
    <t>受診者延数
25年度（回）</t>
    <rPh sb="0" eb="3">
      <t>ジュシンシャ</t>
    </rPh>
    <rPh sb="3" eb="4">
      <t>ノ</t>
    </rPh>
    <rPh sb="4" eb="5">
      <t>スウ</t>
    </rPh>
    <rPh sb="8" eb="10">
      <t>ネンド</t>
    </rPh>
    <phoneticPr fontId="15"/>
  </si>
  <si>
    <t>受診者延数延数
30年度（回）</t>
    <rPh sb="5" eb="6">
      <t>ノ</t>
    </rPh>
    <rPh sb="6" eb="7">
      <t>スウ</t>
    </rPh>
    <rPh sb="10" eb="12">
      <t>ネンド</t>
    </rPh>
    <phoneticPr fontId="15"/>
  </si>
  <si>
    <t>3その他</t>
    <phoneticPr fontId="15"/>
  </si>
  <si>
    <t>その他の内容</t>
    <rPh sb="2" eb="3">
      <t>タ</t>
    </rPh>
    <rPh sb="4" eb="6">
      <t>ナイヨウ</t>
    </rPh>
    <phoneticPr fontId="15"/>
  </si>
  <si>
    <t>実施機関</t>
    <rPh sb="0" eb="2">
      <t>ジッシ</t>
    </rPh>
    <rPh sb="2" eb="4">
      <t>キカン</t>
    </rPh>
    <phoneticPr fontId="15"/>
  </si>
  <si>
    <t>2市町村</t>
    <rPh sb="1" eb="4">
      <t>シチョウソン</t>
    </rPh>
    <phoneticPr fontId="15"/>
  </si>
  <si>
    <t>実施回数（回）</t>
    <rPh sb="0" eb="2">
      <t>ジッシ</t>
    </rPh>
    <rPh sb="2" eb="4">
      <t>カイスウ</t>
    </rPh>
    <rPh sb="5" eb="6">
      <t>カイ</t>
    </rPh>
    <phoneticPr fontId="15"/>
  </si>
  <si>
    <t>3その他</t>
    <rPh sb="3" eb="4">
      <t>タ</t>
    </rPh>
    <phoneticPr fontId="15"/>
  </si>
  <si>
    <t>3その他の内容</t>
    <rPh sb="3" eb="4">
      <t>タ</t>
    </rPh>
    <rPh sb="5" eb="7">
      <t>ナイヨウ</t>
    </rPh>
    <phoneticPr fontId="15"/>
  </si>
  <si>
    <t>相談者延数（人）</t>
    <rPh sb="0" eb="3">
      <t>ソウダンシャ</t>
    </rPh>
    <rPh sb="3" eb="4">
      <t>ノ</t>
    </rPh>
    <rPh sb="4" eb="5">
      <t>スウ</t>
    </rPh>
    <rPh sb="6" eb="7">
      <t>ニン</t>
    </rPh>
    <phoneticPr fontId="15"/>
  </si>
  <si>
    <t>fその他の内容</t>
    <rPh sb="3" eb="4">
      <t>タ</t>
    </rPh>
    <rPh sb="5" eb="7">
      <t>ナイヨウ</t>
    </rPh>
    <phoneticPr fontId="15"/>
  </si>
  <si>
    <t>平日</t>
    <rPh sb="0" eb="1">
      <t>ヘイジツ</t>
    </rPh>
    <phoneticPr fontId="15"/>
  </si>
  <si>
    <t>日曜日</t>
    <rPh sb="0" eb="2">
      <t>ニチヨウビ</t>
    </rPh>
    <phoneticPr fontId="15"/>
  </si>
  <si>
    <t>徒歩
時間</t>
    <rPh sb="3" eb="5">
      <t>ジカン</t>
    </rPh>
    <phoneticPr fontId="16"/>
  </si>
  <si>
    <t>バス
時間</t>
    <rPh sb="3" eb="5">
      <t>ジカン</t>
    </rPh>
    <phoneticPr fontId="16"/>
  </si>
  <si>
    <t>バス
往復</t>
    <rPh sb="3" eb="5">
      <t>オウフク</t>
    </rPh>
    <phoneticPr fontId="16"/>
  </si>
  <si>
    <t>鉄道
時間</t>
    <rPh sb="3" eb="5">
      <t>ジカン</t>
    </rPh>
    <phoneticPr fontId="16"/>
  </si>
  <si>
    <t>鉄道
往復</t>
    <rPh sb="3" eb="5">
      <t>オウフク</t>
    </rPh>
    <phoneticPr fontId="16"/>
  </si>
  <si>
    <t>船
時間</t>
    <rPh sb="2" eb="4">
      <t>ジカン</t>
    </rPh>
    <phoneticPr fontId="16"/>
  </si>
  <si>
    <t>船
往復</t>
    <rPh sb="2" eb="4">
      <t>オウフク</t>
    </rPh>
    <phoneticPr fontId="16"/>
  </si>
  <si>
    <t>計
時間</t>
    <rPh sb="2" eb="4">
      <t>ジカン</t>
    </rPh>
    <phoneticPr fontId="16"/>
  </si>
  <si>
    <t>b不可の場合の平均的期間</t>
    <rPh sb="1" eb="3">
      <t>フカ</t>
    </rPh>
    <rPh sb="4" eb="6">
      <t>バアイ</t>
    </rPh>
    <rPh sb="7" eb="10">
      <t>ヘイキンテキ</t>
    </rPh>
    <rPh sb="10" eb="12">
      <t>キカン</t>
    </rPh>
    <phoneticPr fontId="1"/>
  </si>
  <si>
    <t>提出前に必ず、全ての項目で「OK」と表示されていることを確認してください</t>
    <rPh sb="0" eb="2">
      <t>テイシュツ</t>
    </rPh>
    <rPh sb="2" eb="3">
      <t>マエ</t>
    </rPh>
    <rPh sb="4" eb="5">
      <t>カナラ</t>
    </rPh>
    <rPh sb="7" eb="8">
      <t>スベ</t>
    </rPh>
    <rPh sb="10" eb="12">
      <t>コウモク</t>
    </rPh>
    <rPh sb="18" eb="20">
      <t>ヒョウジ</t>
    </rPh>
    <rPh sb="28" eb="30">
      <t>カクニン</t>
    </rPh>
    <phoneticPr fontId="1"/>
  </si>
  <si>
    <t>実施主体</t>
    <rPh sb="0" eb="2">
      <t>ジッシ</t>
    </rPh>
    <rPh sb="2" eb="4">
      <t>シュタイ</t>
    </rPh>
    <phoneticPr fontId="15"/>
  </si>
  <si>
    <t>第１表</t>
    <rPh sb="0" eb="1">
      <t>ダイ</t>
    </rPh>
    <rPh sb="2" eb="3">
      <t>ヒョウ</t>
    </rPh>
    <phoneticPr fontId="1"/>
  </si>
  <si>
    <t>(1)</t>
    <phoneticPr fontId="15"/>
  </si>
  <si>
    <t>(2)</t>
    <phoneticPr fontId="15"/>
  </si>
  <si>
    <t>(3)</t>
    <phoneticPr fontId="15"/>
  </si>
  <si>
    <t>(4)</t>
    <phoneticPr fontId="15"/>
  </si>
  <si>
    <t>(5)</t>
    <phoneticPr fontId="15"/>
  </si>
  <si>
    <t>(6)</t>
    <phoneticPr fontId="15"/>
  </si>
  <si>
    <t>(7)</t>
    <phoneticPr fontId="15"/>
  </si>
  <si>
    <t>(8)</t>
    <phoneticPr fontId="1"/>
  </si>
  <si>
    <t>(8)</t>
    <phoneticPr fontId="15"/>
  </si>
  <si>
    <t>(8)</t>
    <phoneticPr fontId="16"/>
  </si>
  <si>
    <t>(9)-1</t>
  </si>
  <si>
    <t>(9)</t>
    <phoneticPr fontId="14"/>
  </si>
  <si>
    <t>ア　半径４㎞の地区内の人口が５０人未満で、かつ、山、谷、海などで断絶されていて、容易に医療機関を利用することができないため、巡回診療が必要である。</t>
  </si>
  <si>
    <t>イ　半径４㎞の地区内に医療機関はあるが診療日数が少ないか(概ね３日以下)又は診療時間が短い(概ね４時間以下)ため、巡回診療等が必要である。</t>
  </si>
  <si>
    <t>ウ　半径４㎞の地区内に医療機関はあるが眼科、耳鼻いんこう科などの特定の診療科目がないため、特定診療科についての巡回診療等が必要である。</t>
  </si>
  <si>
    <t>エ　地区の住民が医療機関まで行くために利用することができる定期交通機関があり、かつ、１日４往復以上あり、また、所要時間が１時間未満であるが、運行している時間帯が朝夕に集中していて、住民が医療機関を利用することに不便なため、巡回診療等が必要である。</t>
  </si>
  <si>
    <t>オ　豪雪地帯等において冬期間は定期交通機関が運行されない、又は極端に運行数が少なくなり、住民が不安感を持つため、巡回診療等が必要である。</t>
  </si>
  <si>
    <t>ｂを選択した場合、次により該当するものの番号を全て○で囲むこと。</t>
    <rPh sb="2" eb="4">
      <t>センタク</t>
    </rPh>
    <rPh sb="6" eb="8">
      <t>バアイ</t>
    </rPh>
    <rPh sb="9" eb="10">
      <t>ツギ</t>
    </rPh>
    <phoneticPr fontId="1"/>
  </si>
  <si>
    <t>次により該当するものの番号を全て○で囲むこと。</t>
  </si>
  <si>
    <t>次により該当するものの番号を全て○で囲むこと。</t>
    <rPh sb="0" eb="1">
      <t>ツギ</t>
    </rPh>
    <phoneticPr fontId="1"/>
  </si>
  <si>
    <t>準無医地区とする事情</t>
    <rPh sb="0" eb="1">
      <t>ジュン</t>
    </rPh>
    <rPh sb="1" eb="3">
      <t>ムイ</t>
    </rPh>
    <rPh sb="3" eb="5">
      <t>チク</t>
    </rPh>
    <rPh sb="8" eb="10">
      <t>ジジョウ</t>
    </rPh>
    <phoneticPr fontId="1"/>
  </si>
  <si>
    <t>公共交通機関を利用する場合</t>
    <rPh sb="0" eb="2">
      <t>コウキョウ</t>
    </rPh>
    <rPh sb="2" eb="4">
      <t>コウツウ</t>
    </rPh>
    <rPh sb="4" eb="6">
      <t>キカン</t>
    </rPh>
    <rPh sb="7" eb="9">
      <t>リヨウ</t>
    </rPh>
    <rPh sb="11" eb="13">
      <t>バアイ</t>
    </rPh>
    <phoneticPr fontId="1"/>
  </si>
  <si>
    <t>自動車（船）を利用する場合</t>
    <rPh sb="0" eb="3">
      <t>ジドウシャ</t>
    </rPh>
    <rPh sb="4" eb="5">
      <t>フネ</t>
    </rPh>
    <rPh sb="7" eb="9">
      <t>リヨウ</t>
    </rPh>
    <rPh sb="11" eb="13">
      <t>バアイ</t>
    </rPh>
    <phoneticPr fontId="1"/>
  </si>
  <si>
    <t>1日</t>
  </si>
  <si>
    <t>1日</t>
    <rPh sb="1" eb="2">
      <t>ニチ</t>
    </rPh>
    <phoneticPr fontId="1"/>
  </si>
  <si>
    <t>日曜日</t>
    <rPh sb="0" eb="1">
      <t>ニチ</t>
    </rPh>
    <rPh sb="1" eb="3">
      <t>ヨウビ</t>
    </rPh>
    <phoneticPr fontId="1"/>
  </si>
  <si>
    <t>祝日</t>
    <rPh sb="0" eb="2">
      <t>シュクジツ</t>
    </rPh>
    <phoneticPr fontId="1"/>
  </si>
  <si>
    <t>人</t>
    <rPh sb="0" eb="1">
      <t>ニン</t>
    </rPh>
    <phoneticPr fontId="1"/>
  </si>
  <si>
    <t>実施回数が減った理由</t>
    <rPh sb="0" eb="2">
      <t>ジッシ</t>
    </rPh>
    <rPh sb="2" eb="4">
      <t>カイスウ</t>
    </rPh>
    <rPh sb="5" eb="6">
      <t>ヘ</t>
    </rPh>
    <rPh sb="8" eb="10">
      <t>リユウ</t>
    </rPh>
    <phoneticPr fontId="1"/>
  </si>
  <si>
    <t>土曜日</t>
    <rPh sb="0" eb="3">
      <t>ドヨウビ</t>
    </rPh>
    <phoneticPr fontId="15"/>
  </si>
  <si>
    <t>祝日</t>
    <rPh sb="0" eb="2">
      <t>シュクジツ</t>
    </rPh>
    <phoneticPr fontId="15"/>
  </si>
  <si>
    <t>(1)</t>
  </si>
  <si>
    <t>(1)</t>
    <phoneticPr fontId="14"/>
  </si>
  <si>
    <t>自動車
距離</t>
    <rPh sb="0" eb="3">
      <t>ジドウシャ</t>
    </rPh>
    <rPh sb="4" eb="6">
      <t>キョリ</t>
    </rPh>
    <phoneticPr fontId="16"/>
  </si>
  <si>
    <t>自動車
時間</t>
    <rPh sb="4" eb="6">
      <t>ジカン</t>
    </rPh>
    <phoneticPr fontId="16"/>
  </si>
  <si>
    <t>(1)-1</t>
  </si>
  <si>
    <t>(1)-1</t>
    <phoneticPr fontId="14"/>
  </si>
  <si>
    <t>(1)-2</t>
    <phoneticPr fontId="14"/>
  </si>
  <si>
    <t>(1)-5</t>
  </si>
  <si>
    <t>(1)-5</t>
    <phoneticPr fontId="14"/>
  </si>
  <si>
    <t>(1)-6</t>
  </si>
  <si>
    <t>(1)-6</t>
    <phoneticPr fontId="14"/>
  </si>
  <si>
    <t>(0)</t>
    <phoneticPr fontId="14"/>
  </si>
  <si>
    <t>豪雪地帯等の場合の冬期利用状況
バス</t>
    <phoneticPr fontId="16"/>
  </si>
  <si>
    <t>豪雪地帯等の場合の冬期利用状況
鉄道</t>
    <rPh sb="16" eb="18">
      <t>テツドウ</t>
    </rPh>
    <phoneticPr fontId="16"/>
  </si>
  <si>
    <t>豪雪地帯等の場合の冬期利用状況
船</t>
    <rPh sb="16" eb="17">
      <t>フネ</t>
    </rPh>
    <phoneticPr fontId="16"/>
  </si>
  <si>
    <t>統計</t>
    <rPh sb="0" eb="2">
      <t>トウケイ</t>
    </rPh>
    <phoneticPr fontId="14"/>
  </si>
  <si>
    <t>個別</t>
    <rPh sb="0" eb="2">
      <t>コベツ</t>
    </rPh>
    <phoneticPr fontId="14"/>
  </si>
  <si>
    <t>無歯科医地区等調査　調査票（令和元年１０月末日現在）</t>
    <phoneticPr fontId="1"/>
  </si>
  <si>
    <t>(1)無歯科医地区名</t>
    <rPh sb="7" eb="10">
      <t>チクメイ</t>
    </rPh>
    <phoneticPr fontId="1"/>
  </si>
  <si>
    <t>(2)メッシュコード</t>
    <phoneticPr fontId="1"/>
  </si>
  <si>
    <t>-</t>
    <phoneticPr fontId="1"/>
  </si>
  <si>
    <t>-</t>
    <phoneticPr fontId="1"/>
  </si>
  <si>
    <t>　a　無歯科医地区の定義に該当する</t>
    <rPh sb="7" eb="9">
      <t>チク</t>
    </rPh>
    <rPh sb="10" eb="12">
      <t>テイギ</t>
    </rPh>
    <rPh sb="13" eb="15">
      <t>ガイトウ</t>
    </rPh>
    <phoneticPr fontId="1"/>
  </si>
  <si>
    <t>　b　無歯科医地区に準じる定義に該当する</t>
    <rPh sb="7" eb="9">
      <t>チク</t>
    </rPh>
    <rPh sb="10" eb="11">
      <t>ジュン</t>
    </rPh>
    <rPh sb="13" eb="15">
      <t>テイギ</t>
    </rPh>
    <rPh sb="16" eb="18">
      <t>ガイトウ</t>
    </rPh>
    <phoneticPr fontId="1"/>
  </si>
  <si>
    <t>半径４㎞の地区内の人口が５０人未満で、かつ、山、谷、海などで断絶されていて、容易に歯科医療機関を利用することができないため、歯科巡回診療が必要である。</t>
    <rPh sb="41" eb="43">
      <t>シカ</t>
    </rPh>
    <rPh sb="62" eb="64">
      <t>シカ</t>
    </rPh>
    <phoneticPr fontId="1"/>
  </si>
  <si>
    <t>半径４㎞の地区内に歯科医療機関はあるが診療日数が少ない(概ね３日以下)又は診療時間が短い(概ね４時間以下)ため、歯科巡回診療等が必要である。</t>
    <rPh sb="9" eb="11">
      <t>シカ</t>
    </rPh>
    <rPh sb="56" eb="58">
      <t>シカ</t>
    </rPh>
    <phoneticPr fontId="1"/>
  </si>
  <si>
    <t>地区の住民が歯科医療機関まで行くために利用することができる定期交通機関があり、かつ、１日４往復以上あり、また、所要時間が１時間未満であるが、運行している時間帯が朝夕に集中していて、住民が歯科医療機関を利用することに不便なため、歯科巡回診療等が必要である。</t>
    <rPh sb="93" eb="95">
      <t>シカ</t>
    </rPh>
    <phoneticPr fontId="1"/>
  </si>
  <si>
    <t>豪雪地帯等において冬期間は定期交通機関が運行されない、又は極端に運行数が少なくなり、住民が不安感を持つため、歯科巡回診療等が必要である。</t>
    <phoneticPr fontId="1"/>
  </si>
  <si>
    <t>　豪　雪</t>
    <phoneticPr fontId="1"/>
  </si>
  <si>
    <t>　特　豪</t>
    <phoneticPr fontId="1"/>
  </si>
  <si>
    <t>世帯</t>
    <phoneticPr fontId="1"/>
  </si>
  <si>
    <t>(6)高齢者世帯数</t>
    <phoneticPr fontId="1"/>
  </si>
  <si>
    <t>世帯</t>
    <phoneticPr fontId="1"/>
  </si>
  <si>
    <t>月</t>
    <phoneticPr fontId="1"/>
  </si>
  <si>
    <t>日現在）</t>
    <phoneticPr fontId="1"/>
  </si>
  <si>
    <r>
      <t xml:space="preserve">
(9)平成30年度</t>
    </r>
    <r>
      <rPr>
        <sz val="11"/>
        <rFont val="ＭＳ Ｐゴシック"/>
        <family val="3"/>
        <charset val="128"/>
        <scheme val="minor"/>
      </rPr>
      <t>歯科巡回診療、歯科健康診断等の実施状況</t>
    </r>
    <rPh sb="4" eb="6">
      <t>ヘイセイ</t>
    </rPh>
    <rPh sb="8" eb="10">
      <t>ネンド</t>
    </rPh>
    <rPh sb="10" eb="12">
      <t>シカ</t>
    </rPh>
    <rPh sb="12" eb="14">
      <t>ジュンカイ</t>
    </rPh>
    <rPh sb="14" eb="16">
      <t>シンリョウ</t>
    </rPh>
    <rPh sb="17" eb="19">
      <t>シカ</t>
    </rPh>
    <rPh sb="19" eb="21">
      <t>ケンコウ</t>
    </rPh>
    <rPh sb="21" eb="23">
      <t>シンダン</t>
    </rPh>
    <rPh sb="23" eb="24">
      <t>トウ</t>
    </rPh>
    <rPh sb="25" eb="27">
      <t>ジッシ</t>
    </rPh>
    <rPh sb="27" eb="29">
      <t>ジョウキョウ</t>
    </rPh>
    <phoneticPr fontId="1"/>
  </si>
  <si>
    <t xml:space="preserve">
１　歯科巡回診療</t>
    <rPh sb="3" eb="5">
      <t>シカ</t>
    </rPh>
    <rPh sb="5" eb="7">
      <t>ジュンカイ</t>
    </rPh>
    <rPh sb="7" eb="9">
      <t>シンリョウ</t>
    </rPh>
    <phoneticPr fontId="1"/>
  </si>
  <si>
    <t>都道府県</t>
    <phoneticPr fontId="1"/>
  </si>
  <si>
    <t>市町村</t>
    <phoneticPr fontId="1"/>
  </si>
  <si>
    <t>その他（</t>
    <phoneticPr fontId="1"/>
  </si>
  <si>
    <t>）</t>
    <phoneticPr fontId="1"/>
  </si>
  <si>
    <t>無歯科医地区の対象人数の減</t>
    <rPh sb="4" eb="6">
      <t>チク</t>
    </rPh>
    <rPh sb="7" eb="9">
      <t>タイショウ</t>
    </rPh>
    <rPh sb="9" eb="11">
      <t>ニンズウ</t>
    </rPh>
    <rPh sb="12" eb="13">
      <t>ゲン</t>
    </rPh>
    <phoneticPr fontId="1"/>
  </si>
  <si>
    <t>歯科巡回診療を行う体制の減</t>
    <rPh sb="0" eb="2">
      <t>シカ</t>
    </rPh>
    <rPh sb="2" eb="4">
      <t>ジュンカイ</t>
    </rPh>
    <rPh sb="4" eb="6">
      <t>シンリョウ</t>
    </rPh>
    <rPh sb="7" eb="8">
      <t>オコナ</t>
    </rPh>
    <rPh sb="9" eb="11">
      <t>タイセイ</t>
    </rPh>
    <rPh sb="12" eb="13">
      <t>ゲン</t>
    </rPh>
    <phoneticPr fontId="1"/>
  </si>
  <si>
    <t>）</t>
    <phoneticPr fontId="1"/>
  </si>
  <si>
    <t xml:space="preserve">
２　離島歯科診療班による歯科診療</t>
    <rPh sb="3" eb="5">
      <t>リトウ</t>
    </rPh>
    <rPh sb="5" eb="7">
      <t>シカ</t>
    </rPh>
    <rPh sb="7" eb="9">
      <t>シンリョウ</t>
    </rPh>
    <rPh sb="9" eb="10">
      <t>ハン</t>
    </rPh>
    <rPh sb="13" eb="15">
      <t>シカ</t>
    </rPh>
    <rPh sb="15" eb="17">
      <t>シンリョウ</t>
    </rPh>
    <phoneticPr fontId="1"/>
  </si>
  <si>
    <t>都道府県</t>
    <phoneticPr fontId="1"/>
  </si>
  <si>
    <t>市町村</t>
    <phoneticPr fontId="1"/>
  </si>
  <si>
    <t>その他（</t>
    <phoneticPr fontId="1"/>
  </si>
  <si>
    <t>）</t>
    <phoneticPr fontId="1"/>
  </si>
  <si>
    <t>派遣延日数</t>
    <rPh sb="0" eb="2">
      <t>ハケン</t>
    </rPh>
    <rPh sb="2" eb="3">
      <t>ノ</t>
    </rPh>
    <rPh sb="3" eb="5">
      <t>ニッスウ</t>
    </rPh>
    <phoneticPr fontId="1"/>
  </si>
  <si>
    <t>）</t>
    <phoneticPr fontId="1"/>
  </si>
  <si>
    <t>３　歯科健康教育</t>
    <rPh sb="2" eb="4">
      <t>シカ</t>
    </rPh>
    <rPh sb="4" eb="6">
      <t>ケンコウ</t>
    </rPh>
    <rPh sb="6" eb="8">
      <t>キョウイク</t>
    </rPh>
    <phoneticPr fontId="1"/>
  </si>
  <si>
    <t>都道府県</t>
    <phoneticPr fontId="1"/>
  </si>
  <si>
    <t>市町村</t>
    <phoneticPr fontId="1"/>
  </si>
  <si>
    <t>その他（</t>
    <phoneticPr fontId="1"/>
  </si>
  <si>
    <t>回</t>
    <phoneticPr fontId="1"/>
  </si>
  <si>
    <t>４　歯科健康相談</t>
    <rPh sb="2" eb="4">
      <t>シカ</t>
    </rPh>
    <rPh sb="4" eb="6">
      <t>ケンコウ</t>
    </rPh>
    <rPh sb="6" eb="8">
      <t>ソウダン</t>
    </rPh>
    <phoneticPr fontId="1"/>
  </si>
  <si>
    <t>市町村</t>
    <phoneticPr fontId="1"/>
  </si>
  <si>
    <t>）</t>
    <phoneticPr fontId="1"/>
  </si>
  <si>
    <t>回</t>
    <phoneticPr fontId="1"/>
  </si>
  <si>
    <t>人</t>
    <phoneticPr fontId="1"/>
  </si>
  <si>
    <t>　３　設置主体</t>
    <rPh sb="3" eb="5">
      <t>セッチ</t>
    </rPh>
    <rPh sb="5" eb="7">
      <t>シュタイ</t>
    </rPh>
    <phoneticPr fontId="1"/>
  </si>
  <si>
    <t>　a　病院　　b　一般診療所　　c　歯科診療所</t>
    <rPh sb="3" eb="5">
      <t>ビョウイン</t>
    </rPh>
    <rPh sb="9" eb="11">
      <t>イッパン</t>
    </rPh>
    <rPh sb="11" eb="14">
      <t>シンリョウジョ</t>
    </rPh>
    <rPh sb="18" eb="20">
      <t>シカ</t>
    </rPh>
    <rPh sb="20" eb="22">
      <t>シンリョウ</t>
    </rPh>
    <rPh sb="22" eb="23">
      <t>ジョ</t>
    </rPh>
    <phoneticPr fontId="1"/>
  </si>
  <si>
    <t>１週当たりの診療日数を記入することとし、曜日等を決めて診療している場合には該当するものの番号を全て○で囲むこと。</t>
    <rPh sb="1" eb="2">
      <t>シュウ</t>
    </rPh>
    <rPh sb="2" eb="3">
      <t>ア</t>
    </rPh>
    <rPh sb="6" eb="8">
      <t>シンリョウ</t>
    </rPh>
    <rPh sb="8" eb="10">
      <t>ニッスウ</t>
    </rPh>
    <rPh sb="11" eb="13">
      <t>キニュウ</t>
    </rPh>
    <rPh sb="20" eb="22">
      <t>ヨウビ</t>
    </rPh>
    <rPh sb="22" eb="23">
      <t>トウ</t>
    </rPh>
    <rPh sb="24" eb="25">
      <t>キ</t>
    </rPh>
    <rPh sb="27" eb="29">
      <t>シンリョウ</t>
    </rPh>
    <rPh sb="33" eb="35">
      <t>バアイ</t>
    </rPh>
    <rPh sb="37" eb="39">
      <t>ガイトウ</t>
    </rPh>
    <rPh sb="44" eb="46">
      <t>バンゴウ</t>
    </rPh>
    <rPh sb="47" eb="48">
      <t>スベ</t>
    </rPh>
    <rPh sb="51" eb="52">
      <t>カコ</t>
    </rPh>
    <phoneticPr fontId="1"/>
  </si>
  <si>
    <t>日</t>
    <phoneticPr fontId="1"/>
  </si>
  <si>
    <t>※本調査は、統計法に基づく統計調査ではありません。無歯科医地区等の要件を確認するための調査です。</t>
    <rPh sb="1" eb="4">
      <t>ホンチョウサ</t>
    </rPh>
    <rPh sb="6" eb="9">
      <t>トウケイホウ</t>
    </rPh>
    <rPh sb="10" eb="11">
      <t>モト</t>
    </rPh>
    <rPh sb="13" eb="15">
      <t>トウケイ</t>
    </rPh>
    <rPh sb="15" eb="17">
      <t>チョウサ</t>
    </rPh>
    <rPh sb="25" eb="26">
      <t>ナシ</t>
    </rPh>
    <rPh sb="26" eb="29">
      <t>シカイ</t>
    </rPh>
    <rPh sb="29" eb="31">
      <t>チク</t>
    </rPh>
    <rPh sb="31" eb="32">
      <t>トウ</t>
    </rPh>
    <rPh sb="33" eb="35">
      <t>ヨウケン</t>
    </rPh>
    <rPh sb="36" eb="38">
      <t>カクニン</t>
    </rPh>
    <rPh sb="43" eb="45">
      <t>チョウサ</t>
    </rPh>
    <phoneticPr fontId="1"/>
  </si>
  <si>
    <t>無歯科医地区等名</t>
    <rPh sb="0" eb="1">
      <t>ナシ</t>
    </rPh>
    <rPh sb="1" eb="4">
      <t>シカイ</t>
    </rPh>
    <rPh sb="4" eb="6">
      <t>チク</t>
    </rPh>
    <rPh sb="6" eb="7">
      <t>トウ</t>
    </rPh>
    <rPh sb="7" eb="8">
      <t>メイ</t>
    </rPh>
    <phoneticPr fontId="1"/>
  </si>
  <si>
    <t>ア　半径４㎞の地区内の人口が５０人未満で、かつ、山、谷、海などで断絶されていて、容易に歯科医療機関を利用することができないため、歯科巡回診療が必要である。</t>
    <rPh sb="43" eb="45">
      <t>シカ</t>
    </rPh>
    <rPh sb="64" eb="66">
      <t>シカ</t>
    </rPh>
    <phoneticPr fontId="1"/>
  </si>
  <si>
    <t>イ　半径４㎞の地区内に歯科医療機関はあるが診療日数が少ない(概ね３日以下)又は診療時間が短い(概ね４時間以下)ため、歯科巡回診療等が必要である。</t>
    <rPh sb="11" eb="13">
      <t>シカ</t>
    </rPh>
    <rPh sb="58" eb="60">
      <t>シカ</t>
    </rPh>
    <phoneticPr fontId="1"/>
  </si>
  <si>
    <t>ウ　地区の住民が歯科医療機関まで行くために利用することができる定期交通機関があり、かつ、１日４往復以上あり、また、所要時間が１時間未満であるが、運行している時間帯が朝夕に集中していて、住民が歯科医療機関を利用することに不便なため、歯科巡回診療等が必要である。</t>
    <rPh sb="95" eb="97">
      <t>シカ</t>
    </rPh>
    <phoneticPr fontId="1"/>
  </si>
  <si>
    <t>エ　豪雪地帯等において冬期間は定期交通機関が運行されない、又は極端に運行数が少なくなり、住民が不安感を持つため、歯科巡回診療等が必要である。</t>
    <phoneticPr fontId="1"/>
  </si>
  <si>
    <t>医科</t>
    <rPh sb="0" eb="2">
      <t>イカ</t>
    </rPh>
    <phoneticPr fontId="1"/>
  </si>
  <si>
    <t>歯科</t>
    <rPh sb="0" eb="2">
      <t>シカ</t>
    </rPh>
    <phoneticPr fontId="1"/>
  </si>
  <si>
    <t>無歯科医地区等要件確認票</t>
    <rPh sb="1" eb="3">
      <t>シカ</t>
    </rPh>
    <rPh sb="11" eb="12">
      <t>ヒョウ</t>
    </rPh>
    <phoneticPr fontId="1"/>
  </si>
  <si>
    <t>　４　最寄り歯科医療
　　　機関の種別</t>
    <rPh sb="3" eb="5">
      <t>モヨ</t>
    </rPh>
    <rPh sb="6" eb="8">
      <t>シカ</t>
    </rPh>
    <rPh sb="8" eb="10">
      <t>イリョウ</t>
    </rPh>
    <rPh sb="14" eb="16">
      <t>キカン</t>
    </rPh>
    <rPh sb="17" eb="19">
      <t>シュベツ</t>
    </rPh>
    <phoneticPr fontId="1"/>
  </si>
  <si>
    <t>　６　歯科診療時間</t>
    <rPh sb="3" eb="5">
      <t>シカ</t>
    </rPh>
    <rPh sb="5" eb="7">
      <t>シンリョウ</t>
    </rPh>
    <rPh sb="7" eb="9">
      <t>ジカン</t>
    </rPh>
    <phoneticPr fontId="1"/>
  </si>
  <si>
    <t>第３表</t>
    <rPh sb="0" eb="1">
      <t>ダイ</t>
    </rPh>
    <rPh sb="2" eb="3">
      <t>ヒョウ</t>
    </rPh>
    <phoneticPr fontId="1"/>
  </si>
  <si>
    <t>実施回数
25年度（回）</t>
    <rPh sb="0" eb="2">
      <t>ジッシ</t>
    </rPh>
    <rPh sb="2" eb="4">
      <t>カイスウ</t>
    </rPh>
    <rPh sb="7" eb="9">
      <t>ネンド</t>
    </rPh>
    <rPh sb="10" eb="11">
      <t>カイ</t>
    </rPh>
    <phoneticPr fontId="14"/>
  </si>
  <si>
    <t>実施回数
30年度（回）</t>
    <rPh sb="0" eb="2">
      <t>ジッシ</t>
    </rPh>
    <rPh sb="2" eb="4">
      <t>カイスウ</t>
    </rPh>
    <rPh sb="7" eb="9">
      <t>ネンド</t>
    </rPh>
    <phoneticPr fontId="14"/>
  </si>
  <si>
    <t>実施回数が減った理由</t>
    <rPh sb="0" eb="2">
      <t>ジッシ</t>
    </rPh>
    <rPh sb="2" eb="4">
      <t>カイスウ</t>
    </rPh>
    <rPh sb="5" eb="6">
      <t>ヘ</t>
    </rPh>
    <rPh sb="8" eb="10">
      <t>リユウ</t>
    </rPh>
    <phoneticPr fontId="15"/>
  </si>
  <si>
    <t>(1)-1名称</t>
    <rPh sb="5" eb="7">
      <t>メイショウ</t>
    </rPh>
    <phoneticPr fontId="15"/>
  </si>
  <si>
    <t>(1)-1
名称コード</t>
    <rPh sb="6" eb="8">
      <t>メイショウ</t>
    </rPh>
    <phoneticPr fontId="15"/>
  </si>
  <si>
    <t>(1)-2所在地</t>
    <rPh sb="5" eb="8">
      <t>ショザイチ</t>
    </rPh>
    <phoneticPr fontId="15"/>
  </si>
  <si>
    <t>(1)-2所在地コード</t>
    <rPh sb="5" eb="8">
      <t>ショザイチ</t>
    </rPh>
    <phoneticPr fontId="15"/>
  </si>
  <si>
    <r>
      <t>(1)無</t>
    </r>
    <r>
      <rPr>
        <sz val="11"/>
        <color rgb="FFFF0000"/>
        <rFont val="ＭＳ Ｐゴシック"/>
        <family val="3"/>
        <charset val="128"/>
      </rPr>
      <t>歯科</t>
    </r>
    <r>
      <rPr>
        <sz val="11"/>
        <rFont val="ＭＳ Ｐゴシック"/>
        <family val="3"/>
        <charset val="128"/>
      </rPr>
      <t>医</t>
    </r>
    <r>
      <rPr>
        <sz val="11"/>
        <color theme="1"/>
        <rFont val="ＭＳ Ｐゴシック"/>
        <family val="3"/>
        <charset val="128"/>
      </rPr>
      <t>地区名</t>
    </r>
    <rPh sb="3" eb="4">
      <t>ム</t>
    </rPh>
    <rPh sb="4" eb="6">
      <t>シカ</t>
    </rPh>
    <rPh sb="6" eb="7">
      <t>イ</t>
    </rPh>
    <rPh sb="7" eb="10">
      <t>チクメイ</t>
    </rPh>
    <phoneticPr fontId="15"/>
  </si>
  <si>
    <r>
      <t>(3)調査対象となる事情
a無</t>
    </r>
    <r>
      <rPr>
        <sz val="11"/>
        <color rgb="FFFF0000"/>
        <rFont val="ＭＳ Ｐゴシック"/>
        <family val="3"/>
        <charset val="128"/>
      </rPr>
      <t>歯科</t>
    </r>
    <r>
      <rPr>
        <sz val="11"/>
        <color theme="1"/>
        <rFont val="ＭＳ Ｐゴシック"/>
        <family val="3"/>
        <charset val="128"/>
      </rPr>
      <t>医地区の定義に該当する
b無</t>
    </r>
    <r>
      <rPr>
        <sz val="11"/>
        <color rgb="FFFF0000"/>
        <rFont val="ＭＳ Ｐゴシック"/>
        <family val="3"/>
        <charset val="128"/>
      </rPr>
      <t>歯科</t>
    </r>
    <r>
      <rPr>
        <sz val="11"/>
        <color theme="1"/>
        <rFont val="ＭＳ Ｐゴシック"/>
        <family val="3"/>
        <charset val="128"/>
      </rPr>
      <t>医地区に準じる定義に該当する</t>
    </r>
    <rPh sb="3" eb="5">
      <t>チョウサ</t>
    </rPh>
    <rPh sb="5" eb="7">
      <t>タイショウ</t>
    </rPh>
    <rPh sb="10" eb="12">
      <t>ジジョウ</t>
    </rPh>
    <rPh sb="22" eb="24">
      <t>テイギ</t>
    </rPh>
    <rPh sb="25" eb="27">
      <t>ガイトウ</t>
    </rPh>
    <rPh sb="39" eb="40">
      <t>ジュン</t>
    </rPh>
    <rPh sb="42" eb="44">
      <t>テイギ</t>
    </rPh>
    <rPh sb="45" eb="47">
      <t>ガイトウ</t>
    </rPh>
    <phoneticPr fontId="15"/>
  </si>
  <si>
    <r>
      <t>1半径４㎞の地区内の人口が５０人未満で、かつ、山、谷、海などで断絶されていて、容易に</t>
    </r>
    <r>
      <rPr>
        <sz val="11"/>
        <color rgb="FFFF0000"/>
        <rFont val="ＭＳ Ｐゴシック"/>
        <family val="3"/>
        <charset val="128"/>
      </rPr>
      <t>歯科</t>
    </r>
    <r>
      <rPr>
        <sz val="11"/>
        <color theme="1"/>
        <rFont val="ＭＳ Ｐゴシック"/>
        <family val="3"/>
        <charset val="128"/>
      </rPr>
      <t>医療機関を利用することができないため、</t>
    </r>
    <r>
      <rPr>
        <sz val="11"/>
        <color rgb="FFFF0000"/>
        <rFont val="ＭＳ Ｐゴシック"/>
        <family val="3"/>
        <charset val="128"/>
      </rPr>
      <t>歯科</t>
    </r>
    <r>
      <rPr>
        <sz val="11"/>
        <color theme="1"/>
        <rFont val="ＭＳ Ｐゴシック"/>
        <family val="3"/>
        <charset val="128"/>
      </rPr>
      <t>巡回診療が必要である。</t>
    </r>
    <rPh sb="42" eb="44">
      <t>シカ</t>
    </rPh>
    <rPh sb="63" eb="65">
      <t>シカ</t>
    </rPh>
    <phoneticPr fontId="1"/>
  </si>
  <si>
    <r>
      <t>2半径４㎞の地区内に</t>
    </r>
    <r>
      <rPr>
        <sz val="11"/>
        <color rgb="FFFF0000"/>
        <rFont val="ＭＳ Ｐゴシック"/>
        <family val="3"/>
        <charset val="128"/>
      </rPr>
      <t>歯科</t>
    </r>
    <r>
      <rPr>
        <sz val="11"/>
        <color theme="1"/>
        <rFont val="ＭＳ Ｐゴシック"/>
        <family val="3"/>
        <charset val="128"/>
      </rPr>
      <t>医療機関はあるが診療日数が少ないか(概ね３日以下)又は診療時間が短い(概ね４時間以下)ため、</t>
    </r>
    <r>
      <rPr>
        <sz val="11"/>
        <color rgb="FFFF0000"/>
        <rFont val="ＭＳ Ｐゴシック"/>
        <family val="3"/>
        <charset val="128"/>
      </rPr>
      <t>歯科</t>
    </r>
    <r>
      <rPr>
        <sz val="11"/>
        <color theme="1"/>
        <rFont val="ＭＳ Ｐゴシック"/>
        <family val="3"/>
        <charset val="128"/>
      </rPr>
      <t>巡回診療等が必要である。</t>
    </r>
    <rPh sb="10" eb="12">
      <t>シカ</t>
    </rPh>
    <rPh sb="58" eb="60">
      <t>シカ</t>
    </rPh>
    <phoneticPr fontId="1"/>
  </si>
  <si>
    <r>
      <t>4地区の住民が医療機関まで行くために利用することができる定期交通機関があり、かつ、１日４往復以上あり、また、所要時間が１時間未満であるが、運行している時間帯が朝夕に集中していて、住民が</t>
    </r>
    <r>
      <rPr>
        <sz val="11"/>
        <color rgb="FFFF0000"/>
        <rFont val="ＭＳ Ｐゴシック"/>
        <family val="3"/>
        <charset val="128"/>
      </rPr>
      <t>歯科</t>
    </r>
    <r>
      <rPr>
        <sz val="11"/>
        <color theme="1"/>
        <rFont val="ＭＳ Ｐゴシック"/>
        <family val="3"/>
        <charset val="128"/>
      </rPr>
      <t>医療機関を利用することに不便なため、</t>
    </r>
    <r>
      <rPr>
        <sz val="11"/>
        <color rgb="FFFF0000"/>
        <rFont val="ＭＳ Ｐゴシック"/>
        <family val="3"/>
        <charset val="128"/>
      </rPr>
      <t>歯科</t>
    </r>
    <r>
      <rPr>
        <sz val="11"/>
        <color theme="1"/>
        <rFont val="ＭＳ Ｐゴシック"/>
        <family val="3"/>
        <charset val="128"/>
      </rPr>
      <t>巡回診療等が必要である。</t>
    </r>
    <rPh sb="92" eb="94">
      <t>シカ</t>
    </rPh>
    <rPh sb="112" eb="114">
      <t>シカ</t>
    </rPh>
    <phoneticPr fontId="1"/>
  </si>
  <si>
    <r>
      <t>5豪雪地帯等において冬期間は定期交通機関が運行されない、又は極端に運行数が少なくなり、住民が不安感を持つため、</t>
    </r>
    <r>
      <rPr>
        <sz val="11"/>
        <color rgb="FFFF0000"/>
        <rFont val="ＭＳ Ｐゴシック"/>
        <family val="3"/>
        <charset val="128"/>
      </rPr>
      <t>歯科</t>
    </r>
    <r>
      <rPr>
        <sz val="11"/>
        <color theme="1"/>
        <rFont val="ＭＳ Ｐゴシック"/>
        <family val="3"/>
        <charset val="128"/>
      </rPr>
      <t>巡回診療等が必要である。</t>
    </r>
    <rPh sb="55" eb="57">
      <t>シカ</t>
    </rPh>
    <phoneticPr fontId="1"/>
  </si>
  <si>
    <r>
      <t>(9)平成30年度</t>
    </r>
    <r>
      <rPr>
        <sz val="11"/>
        <color rgb="FFFF0000"/>
        <rFont val="ＭＳ Ｐゴシック"/>
        <family val="3"/>
        <charset val="128"/>
      </rPr>
      <t>歯科</t>
    </r>
    <r>
      <rPr>
        <sz val="11"/>
        <color theme="1"/>
        <rFont val="ＭＳ Ｐゴシック"/>
        <family val="3"/>
        <charset val="128"/>
      </rPr>
      <t>巡回診療、</t>
    </r>
    <r>
      <rPr>
        <sz val="11"/>
        <color rgb="FFFF0000"/>
        <rFont val="ＭＳ Ｐゴシック"/>
        <family val="3"/>
        <charset val="128"/>
      </rPr>
      <t>歯科</t>
    </r>
    <r>
      <rPr>
        <sz val="11"/>
        <color theme="1"/>
        <rFont val="ＭＳ Ｐゴシック"/>
        <family val="3"/>
        <charset val="128"/>
      </rPr>
      <t>健康診断等の実施状況</t>
    </r>
    <rPh sb="9" eb="11">
      <t>シカ</t>
    </rPh>
    <rPh sb="16" eb="18">
      <t>シカ</t>
    </rPh>
    <phoneticPr fontId="15"/>
  </si>
  <si>
    <r>
      <t>(9)-1</t>
    </r>
    <r>
      <rPr>
        <sz val="11"/>
        <color rgb="FFFF0000"/>
        <rFont val="ＭＳ Ｐゴシック"/>
        <family val="3"/>
        <charset val="128"/>
      </rPr>
      <t>歯科</t>
    </r>
    <r>
      <rPr>
        <sz val="11"/>
        <color theme="1"/>
        <rFont val="ＭＳ Ｐゴシック"/>
        <family val="3"/>
        <charset val="128"/>
      </rPr>
      <t>巡回診療</t>
    </r>
    <rPh sb="5" eb="7">
      <t>シカ</t>
    </rPh>
    <phoneticPr fontId="15"/>
  </si>
  <si>
    <t>3その他</t>
    <phoneticPr fontId="15"/>
  </si>
  <si>
    <t>3その他の内容</t>
    <rPh sb="3" eb="4">
      <t>ホカ</t>
    </rPh>
    <rPh sb="5" eb="7">
      <t>ナイヨウ</t>
    </rPh>
    <phoneticPr fontId="15"/>
  </si>
  <si>
    <r>
      <t>1無</t>
    </r>
    <r>
      <rPr>
        <sz val="11"/>
        <color rgb="FFFF0000"/>
        <rFont val="ＭＳ Ｐゴシック"/>
        <family val="3"/>
        <charset val="128"/>
      </rPr>
      <t>歯科</t>
    </r>
    <r>
      <rPr>
        <sz val="11"/>
        <color theme="1"/>
        <rFont val="ＭＳ Ｐゴシック"/>
        <family val="3"/>
        <charset val="128"/>
      </rPr>
      <t>医地区の対象人数の減</t>
    </r>
    <phoneticPr fontId="1"/>
  </si>
  <si>
    <r>
      <t>2</t>
    </r>
    <r>
      <rPr>
        <sz val="11"/>
        <color rgb="FFFF0000"/>
        <rFont val="ＭＳ Ｐゴシック"/>
        <family val="3"/>
        <charset val="128"/>
      </rPr>
      <t>歯科</t>
    </r>
    <r>
      <rPr>
        <sz val="11"/>
        <color theme="1"/>
        <rFont val="ＭＳ Ｐゴシック"/>
        <family val="3"/>
        <charset val="128"/>
      </rPr>
      <t>巡回診療を行う体制の減</t>
    </r>
    <rPh sb="1" eb="3">
      <t>シカ</t>
    </rPh>
    <phoneticPr fontId="15"/>
  </si>
  <si>
    <t>(9)-2</t>
    <phoneticPr fontId="1"/>
  </si>
  <si>
    <r>
      <t>(9)-2</t>
    </r>
    <r>
      <rPr>
        <sz val="11"/>
        <color rgb="FFFF0000"/>
        <rFont val="ＭＳ Ｐゴシック"/>
        <family val="3"/>
        <charset val="128"/>
      </rPr>
      <t>離島歯科診療班による歯科診療</t>
    </r>
    <rPh sb="5" eb="7">
      <t>リトウ</t>
    </rPh>
    <rPh sb="7" eb="9">
      <t>シカ</t>
    </rPh>
    <rPh sb="9" eb="12">
      <t>シンリョウハン</t>
    </rPh>
    <rPh sb="15" eb="17">
      <t>シカ</t>
    </rPh>
    <rPh sb="17" eb="19">
      <t>シンリョウ</t>
    </rPh>
    <phoneticPr fontId="15"/>
  </si>
  <si>
    <t>派遣延日数
25年度（回）</t>
    <rPh sb="0" eb="2">
      <t>ハケン</t>
    </rPh>
    <rPh sb="2" eb="3">
      <t>ノ</t>
    </rPh>
    <rPh sb="3" eb="4">
      <t>ニチ</t>
    </rPh>
    <rPh sb="4" eb="5">
      <t>スウ</t>
    </rPh>
    <rPh sb="8" eb="10">
      <t>ネンド</t>
    </rPh>
    <phoneticPr fontId="15"/>
  </si>
  <si>
    <t>派遣延日数延数
30年度（回）</t>
    <rPh sb="0" eb="2">
      <t>ハケン</t>
    </rPh>
    <rPh sb="3" eb="4">
      <t>ニチ</t>
    </rPh>
    <rPh sb="5" eb="6">
      <t>ノ</t>
    </rPh>
    <rPh sb="6" eb="7">
      <t>スウ</t>
    </rPh>
    <rPh sb="10" eb="12">
      <t>ネンド</t>
    </rPh>
    <phoneticPr fontId="15"/>
  </si>
  <si>
    <t>(9)-3</t>
    <phoneticPr fontId="14"/>
  </si>
  <si>
    <t>(9)-3歯科健康教育</t>
    <rPh sb="5" eb="7">
      <t>シカ</t>
    </rPh>
    <phoneticPr fontId="15"/>
  </si>
  <si>
    <t>(9)-4</t>
    <phoneticPr fontId="14"/>
  </si>
  <si>
    <r>
      <t>(9)-6</t>
    </r>
    <r>
      <rPr>
        <sz val="11"/>
        <color rgb="FFFF0000"/>
        <rFont val="ＭＳ Ｐゴシック"/>
        <family val="3"/>
        <charset val="128"/>
      </rPr>
      <t>歯科</t>
    </r>
    <r>
      <rPr>
        <sz val="11"/>
        <color theme="1"/>
        <rFont val="ＭＳ Ｐゴシック"/>
        <family val="3"/>
        <charset val="128"/>
      </rPr>
      <t>健康相談</t>
    </r>
    <rPh sb="5" eb="7">
      <t>シカ</t>
    </rPh>
    <rPh sb="9" eb="11">
      <t>ソウダン</t>
    </rPh>
    <phoneticPr fontId="15"/>
  </si>
  <si>
    <r>
      <t>(1)最寄</t>
    </r>
    <r>
      <rPr>
        <sz val="11"/>
        <color rgb="FFFF0000"/>
        <rFont val="ＭＳ Ｐゴシック"/>
        <family val="3"/>
        <charset val="128"/>
      </rPr>
      <t>歯科医療機関</t>
    </r>
    <rPh sb="3" eb="5">
      <t>モヨ</t>
    </rPh>
    <rPh sb="5" eb="7">
      <t>シカ</t>
    </rPh>
    <rPh sb="7" eb="9">
      <t>イリョウ</t>
    </rPh>
    <rPh sb="9" eb="11">
      <t>キカン</t>
    </rPh>
    <phoneticPr fontId="15"/>
  </si>
  <si>
    <t>(1)-3</t>
    <phoneticPr fontId="14"/>
  </si>
  <si>
    <t>(1)-3</t>
    <phoneticPr fontId="1"/>
  </si>
  <si>
    <t>(1)-3設置主体
a都道府県
b市町村
c公的四団体
d医療法人
e個人
fその他</t>
    <rPh sb="5" eb="7">
      <t>シュタイ</t>
    </rPh>
    <phoneticPr fontId="15"/>
  </si>
  <si>
    <t>(1)-4</t>
    <phoneticPr fontId="14"/>
  </si>
  <si>
    <r>
      <t>(1)-4</t>
    </r>
    <r>
      <rPr>
        <sz val="11"/>
        <color rgb="FFFF0000"/>
        <rFont val="ＭＳ Ｐゴシック"/>
        <family val="3"/>
        <charset val="128"/>
      </rPr>
      <t xml:space="preserve">最寄り歯科医療機関の種別
</t>
    </r>
    <r>
      <rPr>
        <sz val="11"/>
        <color theme="1"/>
        <rFont val="ＭＳ Ｐゴシック"/>
        <family val="3"/>
        <charset val="128"/>
      </rPr>
      <t xml:space="preserve">
</t>
    </r>
    <r>
      <rPr>
        <sz val="11"/>
        <color rgb="FFFF0000"/>
        <rFont val="ＭＳ Ｐゴシック"/>
        <family val="3"/>
        <charset val="128"/>
      </rPr>
      <t>a病院
b一般診療所
c歯科診療所</t>
    </r>
    <rPh sb="5" eb="7">
      <t>モヨ</t>
    </rPh>
    <rPh sb="8" eb="10">
      <t>シカ</t>
    </rPh>
    <rPh sb="10" eb="12">
      <t>イリョウ</t>
    </rPh>
    <rPh sb="12" eb="14">
      <t>キカン</t>
    </rPh>
    <rPh sb="15" eb="17">
      <t>シュベツ</t>
    </rPh>
    <rPh sb="20" eb="22">
      <t>ビョウイン</t>
    </rPh>
    <rPh sb="24" eb="26">
      <t>イッパン</t>
    </rPh>
    <rPh sb="26" eb="29">
      <t>シンリョウジョ</t>
    </rPh>
    <rPh sb="31" eb="33">
      <t>シカ</t>
    </rPh>
    <rPh sb="33" eb="36">
      <t>シンリョウジョ</t>
    </rPh>
    <phoneticPr fontId="15"/>
  </si>
  <si>
    <r>
      <t xml:space="preserve">(1)-5　１週当たり
</t>
    </r>
    <r>
      <rPr>
        <sz val="11"/>
        <color rgb="FFFF0000"/>
        <rFont val="ＭＳ Ｐゴシック"/>
        <family val="3"/>
        <charset val="128"/>
      </rPr>
      <t>歯科</t>
    </r>
    <r>
      <rPr>
        <sz val="11"/>
        <color theme="1"/>
        <rFont val="ＭＳ Ｐゴシック"/>
        <family val="3"/>
        <charset val="128"/>
      </rPr>
      <t>診療日数</t>
    </r>
    <rPh sb="7" eb="8">
      <t>シュウ</t>
    </rPh>
    <rPh sb="8" eb="9">
      <t>トウ</t>
    </rPh>
    <rPh sb="12" eb="14">
      <t>シカ</t>
    </rPh>
    <rPh sb="14" eb="16">
      <t>シンリョウ</t>
    </rPh>
    <rPh sb="16" eb="18">
      <t>ニッスウ</t>
    </rPh>
    <phoneticPr fontId="15"/>
  </si>
  <si>
    <r>
      <t>(1)-6</t>
    </r>
    <r>
      <rPr>
        <sz val="11"/>
        <color rgb="FFFF0000"/>
        <rFont val="ＭＳ Ｐゴシック"/>
        <family val="3"/>
        <charset val="128"/>
      </rPr>
      <t>歯科</t>
    </r>
    <r>
      <rPr>
        <sz val="11"/>
        <color theme="1"/>
        <rFont val="ＭＳ Ｐゴシック"/>
        <family val="3"/>
        <charset val="128"/>
      </rPr>
      <t>診療時間</t>
    </r>
    <rPh sb="5" eb="7">
      <t>シカ</t>
    </rPh>
    <rPh sb="7" eb="9">
      <t>シンリョウ</t>
    </rPh>
    <rPh sb="8" eb="10">
      <t>ジカン</t>
    </rPh>
    <phoneticPr fontId="15"/>
  </si>
  <si>
    <t>(1)-7</t>
    <phoneticPr fontId="14"/>
  </si>
  <si>
    <r>
      <t>(1)-7無</t>
    </r>
    <r>
      <rPr>
        <sz val="11"/>
        <color rgb="FFFF0000"/>
        <rFont val="ＭＳ Ｐゴシック"/>
        <family val="3"/>
        <charset val="128"/>
      </rPr>
      <t>歯科</t>
    </r>
    <r>
      <rPr>
        <sz val="11"/>
        <color theme="1"/>
        <rFont val="ＭＳ Ｐゴシック"/>
        <family val="3"/>
        <charset val="128"/>
      </rPr>
      <t>医地区等の中心的場所からの距離・時間</t>
    </r>
    <rPh sb="11" eb="12">
      <t>トウ</t>
    </rPh>
    <rPh sb="13" eb="16">
      <t>チュウシンテキ</t>
    </rPh>
    <rPh sb="16" eb="18">
      <t>バショ</t>
    </rPh>
    <rPh sb="21" eb="23">
      <t>キョリ</t>
    </rPh>
    <rPh sb="24" eb="26">
      <t>ジカン</t>
    </rPh>
    <phoneticPr fontId="16"/>
  </si>
  <si>
    <t>～</t>
    <phoneticPr fontId="1"/>
  </si>
  <si>
    <t>1月上旬</t>
    <rPh sb="2" eb="3">
      <t>ジョウ</t>
    </rPh>
    <phoneticPr fontId="1"/>
  </si>
  <si>
    <t>2月上旬</t>
    <rPh sb="2" eb="3">
      <t>ジョウ</t>
    </rPh>
    <phoneticPr fontId="1"/>
  </si>
  <si>
    <t>3月上旬</t>
    <rPh sb="2" eb="3">
      <t>ジョウ</t>
    </rPh>
    <phoneticPr fontId="1"/>
  </si>
  <si>
    <t>1月中旬</t>
    <rPh sb="2" eb="3">
      <t>チュウ</t>
    </rPh>
    <phoneticPr fontId="1"/>
  </si>
  <si>
    <t>1月下旬</t>
    <rPh sb="2" eb="3">
      <t>ゲ</t>
    </rPh>
    <phoneticPr fontId="1"/>
  </si>
  <si>
    <t>2月中旬</t>
    <rPh sb="2" eb="3">
      <t>チュウ</t>
    </rPh>
    <phoneticPr fontId="1"/>
  </si>
  <si>
    <t>2月下旬</t>
    <rPh sb="2" eb="3">
      <t>ゲ</t>
    </rPh>
    <phoneticPr fontId="1"/>
  </si>
  <si>
    <t>3月中旬</t>
    <rPh sb="2" eb="3">
      <t>チュウ</t>
    </rPh>
    <phoneticPr fontId="1"/>
  </si>
  <si>
    <t>3月下旬</t>
    <rPh sb="2" eb="3">
      <t>ゲ</t>
    </rPh>
    <phoneticPr fontId="1"/>
  </si>
  <si>
    <t>4月上旬</t>
    <rPh sb="2" eb="3">
      <t>ジョウ</t>
    </rPh>
    <phoneticPr fontId="1"/>
  </si>
  <si>
    <t>4月中旬</t>
    <rPh sb="2" eb="3">
      <t>チュウ</t>
    </rPh>
    <phoneticPr fontId="1"/>
  </si>
  <si>
    <t>4月下旬</t>
    <rPh sb="2" eb="3">
      <t>ゲ</t>
    </rPh>
    <phoneticPr fontId="1"/>
  </si>
  <si>
    <t>5月上旬</t>
    <rPh sb="2" eb="3">
      <t>ジョウ</t>
    </rPh>
    <phoneticPr fontId="1"/>
  </si>
  <si>
    <t>5月中旬</t>
    <rPh sb="2" eb="3">
      <t>チュウ</t>
    </rPh>
    <phoneticPr fontId="1"/>
  </si>
  <si>
    <t>5月下旬</t>
    <rPh sb="2" eb="3">
      <t>ゲ</t>
    </rPh>
    <phoneticPr fontId="1"/>
  </si>
  <si>
    <t>6月上旬</t>
    <rPh sb="2" eb="3">
      <t>ジョウ</t>
    </rPh>
    <phoneticPr fontId="1"/>
  </si>
  <si>
    <t>6月中旬</t>
    <rPh sb="2" eb="3">
      <t>チュウ</t>
    </rPh>
    <phoneticPr fontId="1"/>
  </si>
  <si>
    <t>6月下旬</t>
    <rPh sb="2" eb="3">
      <t>ゲ</t>
    </rPh>
    <phoneticPr fontId="1"/>
  </si>
  <si>
    <t>7月上旬</t>
    <rPh sb="2" eb="3">
      <t>ジョウ</t>
    </rPh>
    <phoneticPr fontId="1"/>
  </si>
  <si>
    <t>7月中旬</t>
    <rPh sb="2" eb="3">
      <t>チュウ</t>
    </rPh>
    <phoneticPr fontId="1"/>
  </si>
  <si>
    <t>7月下旬</t>
    <rPh sb="2" eb="3">
      <t>ゲ</t>
    </rPh>
    <phoneticPr fontId="1"/>
  </si>
  <si>
    <t>8月上旬</t>
    <rPh sb="2" eb="3">
      <t>ジョウ</t>
    </rPh>
    <phoneticPr fontId="1"/>
  </si>
  <si>
    <t>8月中旬</t>
    <rPh sb="2" eb="3">
      <t>チュウ</t>
    </rPh>
    <phoneticPr fontId="1"/>
  </si>
  <si>
    <t>8月下旬</t>
    <rPh sb="2" eb="3">
      <t>ゲ</t>
    </rPh>
    <phoneticPr fontId="1"/>
  </si>
  <si>
    <t>9月上旬</t>
    <rPh sb="2" eb="3">
      <t>ジョウ</t>
    </rPh>
    <phoneticPr fontId="1"/>
  </si>
  <si>
    <t>9月中旬</t>
    <rPh sb="2" eb="3">
      <t>チュウ</t>
    </rPh>
    <phoneticPr fontId="1"/>
  </si>
  <si>
    <t>9月下旬</t>
    <rPh sb="2" eb="3">
      <t>ゲ</t>
    </rPh>
    <phoneticPr fontId="1"/>
  </si>
  <si>
    <t>10月上旬</t>
    <rPh sb="3" eb="4">
      <t>ジョウ</t>
    </rPh>
    <phoneticPr fontId="1"/>
  </si>
  <si>
    <t>10月中旬</t>
    <rPh sb="3" eb="4">
      <t>チュウ</t>
    </rPh>
    <phoneticPr fontId="1"/>
  </si>
  <si>
    <t>10月下旬</t>
    <rPh sb="3" eb="4">
      <t>ゲ</t>
    </rPh>
    <phoneticPr fontId="1"/>
  </si>
  <si>
    <t>11月上旬</t>
    <rPh sb="3" eb="4">
      <t>ジョウ</t>
    </rPh>
    <phoneticPr fontId="1"/>
  </si>
  <si>
    <t>11月中旬</t>
    <rPh sb="3" eb="4">
      <t>チュウ</t>
    </rPh>
    <phoneticPr fontId="1"/>
  </si>
  <si>
    <t>11月下旬</t>
    <rPh sb="3" eb="4">
      <t>ゲ</t>
    </rPh>
    <phoneticPr fontId="1"/>
  </si>
  <si>
    <t>12月上旬</t>
    <rPh sb="3" eb="4">
      <t>ジョウ</t>
    </rPh>
    <phoneticPr fontId="1"/>
  </si>
  <si>
    <t>12月中旬</t>
    <rPh sb="3" eb="4">
      <t>チュウ</t>
    </rPh>
    <phoneticPr fontId="1"/>
  </si>
  <si>
    <t>12月下旬</t>
    <rPh sb="3" eb="4">
      <t>ゲ</t>
    </rPh>
    <phoneticPr fontId="1"/>
  </si>
  <si>
    <t>冬季</t>
    <rPh sb="0" eb="2">
      <t>トウキ</t>
    </rPh>
    <phoneticPr fontId="1"/>
  </si>
  <si>
    <t xml:space="preserve">
(1)最寄歯科医療機関</t>
    <rPh sb="4" eb="6">
      <t>モヨ</t>
    </rPh>
    <rPh sb="6" eb="8">
      <t>シカ</t>
    </rPh>
    <rPh sb="8" eb="10">
      <t>イリョウ</t>
    </rPh>
    <rPh sb="10" eb="12">
      <t>キカン</t>
    </rPh>
    <phoneticPr fontId="1"/>
  </si>
  <si>
    <r>
      <t xml:space="preserve">
　５　</t>
    </r>
    <r>
      <rPr>
        <sz val="10"/>
        <color theme="1"/>
        <rFont val="ＭＳ Ｐゴシック"/>
        <family val="3"/>
        <charset val="128"/>
        <scheme val="minor"/>
      </rPr>
      <t>１週当たり
      歯科診療
      日数</t>
    </r>
    <rPh sb="5" eb="6">
      <t>シュウ</t>
    </rPh>
    <rPh sb="6" eb="7">
      <t>ア</t>
    </rPh>
    <rPh sb="16" eb="18">
      <t>シカ</t>
    </rPh>
    <rPh sb="18" eb="19">
      <t>シン</t>
    </rPh>
    <rPh sb="19" eb="20">
      <t>リョウ</t>
    </rPh>
    <rPh sb="27" eb="29">
      <t>ニッスウ</t>
    </rPh>
    <phoneticPr fontId="1"/>
  </si>
  <si>
    <t>　７　無歯科医
      地区等の
      中心的場
      所からの
      距離・時
      間</t>
    <rPh sb="3" eb="4">
      <t>ム</t>
    </rPh>
    <rPh sb="4" eb="6">
      <t>シカ</t>
    </rPh>
    <rPh sb="6" eb="7">
      <t>イ</t>
    </rPh>
    <rPh sb="14" eb="16">
      <t>チク</t>
    </rPh>
    <rPh sb="16" eb="17">
      <t>トウ</t>
    </rPh>
    <rPh sb="25" eb="27">
      <t>チュウシン</t>
    </rPh>
    <rPh sb="27" eb="28">
      <t>テキ</t>
    </rPh>
    <rPh sb="28" eb="29">
      <t>バ</t>
    </rPh>
    <rPh sb="36" eb="37">
      <t>ショ</t>
    </rPh>
    <rPh sb="47" eb="49">
      <t>キョリ</t>
    </rPh>
    <rPh sb="50" eb="51">
      <t>ジ</t>
    </rPh>
    <rPh sb="58" eb="59">
      <t>アイダ</t>
    </rPh>
    <phoneticPr fontId="1"/>
  </si>
  <si>
    <t>島根県</t>
    <rPh sb="0" eb="3">
      <t>シマネケン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</si>
</sst>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h:mm;@"/>
    <numFmt numFmtId="178" formatCode="#,##0_);\(#,##0\)"/>
    <numFmt numFmtId="179" formatCode="\(#,##0\)"/>
  </numFmts>
  <fonts count="3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36"/>
      <color theme="1"/>
      <name val="ＭＳ Ｐ明朝"/>
      <family val="1"/>
      <charset val="128"/>
    </font>
    <font>
      <sz val="36"/>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font>
    <font>
      <sz val="6"/>
      <name val="ＭＳ Ｐゴシック"/>
      <family val="3"/>
      <charset val="128"/>
    </font>
    <font>
      <sz val="6"/>
      <name val="ＭＳ ゴシック"/>
      <family val="3"/>
      <charset val="128"/>
    </font>
    <font>
      <sz val="6"/>
      <name val="ＭＳ Ｐゴシック"/>
      <family val="2"/>
      <charset val="128"/>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8.5"/>
      <color theme="1"/>
      <name val="ＭＳ Ｐゴシック"/>
      <family val="3"/>
      <charset val="128"/>
      <scheme val="minor"/>
    </font>
    <font>
      <sz val="11"/>
      <name val="ＭＳ Ｐゴシック"/>
      <family val="3"/>
      <charset val="128"/>
      <scheme val="minor"/>
    </font>
    <font>
      <sz val="11"/>
      <name val="ＭＳ Ｐゴシック"/>
      <family val="3"/>
      <charset val="128"/>
    </font>
    <font>
      <sz val="9"/>
      <name val="ＭＳ ゴシック"/>
      <family val="3"/>
      <charset val="128"/>
    </font>
    <font>
      <sz val="11"/>
      <color indexed="8"/>
      <name val="ＭＳ Ｐゴシック"/>
      <family val="3"/>
      <charset val="128"/>
    </font>
    <font>
      <sz val="11"/>
      <color theme="0"/>
      <name val="ＭＳ Ｐゴシック"/>
      <family val="3"/>
      <charset val="128"/>
    </font>
    <font>
      <b/>
      <u/>
      <sz val="1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8.5"/>
      <color theme="1"/>
      <name val="ＭＳ Ｐゴシック"/>
      <family val="2"/>
      <charset val="128"/>
      <scheme val="minor"/>
    </font>
    <font>
      <sz val="11"/>
      <color rgb="FFFF000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D8E4BC"/>
        <bgColor indexed="64"/>
      </patternFill>
    </fill>
    <fill>
      <patternFill patternType="solid">
        <fgColor rgb="FFC4D79B"/>
        <bgColor indexed="64"/>
      </patternFill>
    </fill>
    <fill>
      <patternFill patternType="solid">
        <fgColor rgb="FF92D050"/>
        <bgColor indexed="64"/>
      </patternFill>
    </fill>
    <fill>
      <patternFill patternType="solid">
        <fgColor rgb="FFCC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s>
  <cellStyleXfs count="17">
    <xf numFmtId="0" fontId="0" fillId="0" borderId="0">
      <alignment vertical="center"/>
    </xf>
    <xf numFmtId="0" fontId="13" fillId="0" borderId="0">
      <alignment vertical="center"/>
    </xf>
    <xf numFmtId="0" fontId="22" fillId="0" borderId="0">
      <alignment vertical="center"/>
    </xf>
    <xf numFmtId="38" fontId="22"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vertical="center"/>
    </xf>
  </cellStyleXfs>
  <cellXfs count="385">
    <xf numFmtId="0" fontId="0" fillId="0" borderId="0" xfId="0">
      <alignment vertical="center"/>
    </xf>
    <xf numFmtId="0" fontId="0" fillId="0" borderId="0" xfId="0" applyBorder="1">
      <alignment vertical="center"/>
    </xf>
    <xf numFmtId="0" fontId="0" fillId="3" borderId="0" xfId="0" applyFill="1">
      <alignment vertical="center"/>
    </xf>
    <xf numFmtId="0" fontId="0" fillId="3" borderId="0" xfId="0" applyFill="1" applyBorder="1" applyAlignment="1">
      <alignment vertical="center"/>
    </xf>
    <xf numFmtId="0" fontId="0" fillId="3" borderId="15" xfId="0" applyFill="1" applyBorder="1" applyAlignment="1">
      <alignment vertical="center"/>
    </xf>
    <xf numFmtId="0" fontId="0" fillId="3" borderId="9" xfId="0" applyFill="1" applyBorder="1">
      <alignment vertical="center"/>
    </xf>
    <xf numFmtId="0" fontId="0" fillId="0" borderId="0" xfId="0" applyFill="1" applyBorder="1" applyAlignment="1">
      <alignment horizontal="center" vertical="center"/>
    </xf>
    <xf numFmtId="0" fontId="0" fillId="3" borderId="0" xfId="0" applyFill="1" applyBorder="1">
      <alignment vertical="center"/>
    </xf>
    <xf numFmtId="0" fontId="0" fillId="3" borderId="12" xfId="0" applyFill="1" applyBorder="1">
      <alignment vertical="center"/>
    </xf>
    <xf numFmtId="0" fontId="0" fillId="3" borderId="12" xfId="0" applyFill="1" applyBorder="1" applyAlignment="1">
      <alignment vertical="center"/>
    </xf>
    <xf numFmtId="0" fontId="0" fillId="0" borderId="0" xfId="0" applyFill="1" applyBorder="1" applyAlignment="1">
      <alignment vertical="center"/>
    </xf>
    <xf numFmtId="0" fontId="0" fillId="3" borderId="10" xfId="0" applyFill="1" applyBorder="1">
      <alignment vertical="center"/>
    </xf>
    <xf numFmtId="0" fontId="0" fillId="3" borderId="14" xfId="0" applyFill="1" applyBorder="1">
      <alignment vertical="center"/>
    </xf>
    <xf numFmtId="0" fontId="2" fillId="0" borderId="3" xfId="0" applyFont="1" applyBorder="1" applyAlignment="1">
      <alignment horizontal="center" vertical="center"/>
    </xf>
    <xf numFmtId="0" fontId="0" fillId="0" borderId="9" xfId="0" applyBorder="1">
      <alignment vertical="center"/>
    </xf>
    <xf numFmtId="0" fontId="0" fillId="0" borderId="9" xfId="0" applyFill="1" applyBorder="1">
      <alignment vertical="center"/>
    </xf>
    <xf numFmtId="0" fontId="0" fillId="0" borderId="9" xfId="0" applyFill="1" applyBorder="1" applyAlignment="1">
      <alignment vertical="center"/>
    </xf>
    <xf numFmtId="0" fontId="0" fillId="0" borderId="0" xfId="0" applyFill="1">
      <alignment vertical="center"/>
    </xf>
    <xf numFmtId="0" fontId="0" fillId="0" borderId="14" xfId="0" applyFill="1" applyBorder="1">
      <alignment vertical="center"/>
    </xf>
    <xf numFmtId="0" fontId="0" fillId="0" borderId="14" xfId="0" applyFill="1" applyBorder="1" applyAlignment="1">
      <alignment vertical="center"/>
    </xf>
    <xf numFmtId="0" fontId="17" fillId="0" borderId="8" xfId="0" applyFont="1" applyBorder="1">
      <alignment vertical="center"/>
    </xf>
    <xf numFmtId="0" fontId="0" fillId="3" borderId="3" xfId="0" applyFill="1" applyBorder="1">
      <alignment vertical="center"/>
    </xf>
    <xf numFmtId="0" fontId="0" fillId="3" borderId="4" xfId="0" applyFill="1" applyBorder="1">
      <alignment vertical="center"/>
    </xf>
    <xf numFmtId="0" fontId="0" fillId="0" borderId="12" xfId="0" applyFill="1" applyBorder="1" applyAlignment="1">
      <alignment vertical="center"/>
    </xf>
    <xf numFmtId="0" fontId="0" fillId="0" borderId="33" xfId="0" applyFill="1" applyBorder="1" applyAlignment="1">
      <alignment horizontal="center" vertical="center"/>
    </xf>
    <xf numFmtId="0" fontId="0" fillId="0" borderId="15" xfId="0" applyFill="1" applyBorder="1" applyAlignment="1">
      <alignment horizontal="center" vertical="center"/>
    </xf>
    <xf numFmtId="0" fontId="0" fillId="3" borderId="8" xfId="0" applyFill="1" applyBorder="1">
      <alignment vertical="center"/>
    </xf>
    <xf numFmtId="0" fontId="0" fillId="3" borderId="13" xfId="0" applyFill="1" applyBorder="1">
      <alignment vertical="center"/>
    </xf>
    <xf numFmtId="0" fontId="0" fillId="3" borderId="15" xfId="0" applyFill="1" applyBorder="1">
      <alignment vertical="center"/>
    </xf>
    <xf numFmtId="0" fontId="0" fillId="2" borderId="1" xfId="0" applyFill="1" applyBorder="1" applyAlignment="1">
      <alignment vertical="center"/>
    </xf>
    <xf numFmtId="0" fontId="0" fillId="0" borderId="1" xfId="0" applyFill="1" applyBorder="1" applyAlignment="1">
      <alignment vertical="center"/>
    </xf>
    <xf numFmtId="0" fontId="4" fillId="9" borderId="1" xfId="0" applyFont="1" applyFill="1" applyBorder="1" applyAlignment="1">
      <alignment vertical="center" wrapText="1"/>
    </xf>
    <xf numFmtId="0" fontId="0" fillId="3" borderId="4" xfId="0" applyFill="1" applyBorder="1" applyAlignment="1">
      <alignment vertical="center"/>
    </xf>
    <xf numFmtId="0" fontId="0" fillId="0" borderId="0" xfId="0" applyFill="1" applyBorder="1">
      <alignment vertical="center"/>
    </xf>
    <xf numFmtId="0" fontId="0" fillId="0" borderId="15" xfId="0" applyFill="1" applyBorder="1" applyAlignment="1">
      <alignment vertical="center"/>
    </xf>
    <xf numFmtId="0" fontId="0" fillId="0" borderId="42" xfId="0" applyBorder="1" applyAlignment="1">
      <alignment vertical="center"/>
    </xf>
    <xf numFmtId="0" fontId="0" fillId="3" borderId="6" xfId="0" applyFill="1" applyBorder="1">
      <alignment vertical="center"/>
    </xf>
    <xf numFmtId="0" fontId="0" fillId="3" borderId="2" xfId="0" applyFill="1" applyBorder="1" applyAlignment="1">
      <alignment horizontal="center" vertical="center" wrapText="1"/>
    </xf>
    <xf numFmtId="0" fontId="0" fillId="3" borderId="14" xfId="0" applyFill="1" applyBorder="1" applyAlignment="1">
      <alignment vertical="center"/>
    </xf>
    <xf numFmtId="0" fontId="0" fillId="0" borderId="3" xfId="0" applyFill="1" applyBorder="1" applyAlignment="1">
      <alignment horizontal="center" vertical="center"/>
    </xf>
    <xf numFmtId="0" fontId="17" fillId="0" borderId="11" xfId="0" applyFont="1" applyBorder="1">
      <alignment vertical="center"/>
    </xf>
    <xf numFmtId="0" fontId="0" fillId="9" borderId="6"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7" fillId="0" borderId="0"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1" applyNumberFormat="1" applyFill="1" applyAlignment="1">
      <alignment horizontal="center" vertical="center"/>
    </xf>
    <xf numFmtId="49" fontId="13" fillId="0" borderId="0" xfId="1" applyNumberFormat="1" applyFill="1" applyAlignment="1">
      <alignment horizontal="center" vertical="center"/>
    </xf>
    <xf numFmtId="0" fontId="13" fillId="3" borderId="1" xfId="1" applyNumberFormat="1" applyFill="1" applyBorder="1" applyAlignment="1">
      <alignment horizontal="center" vertical="center" wrapText="1"/>
    </xf>
    <xf numFmtId="0" fontId="13" fillId="3" borderId="1" xfId="1" quotePrefix="1" applyNumberFormat="1" applyFill="1" applyBorder="1" applyAlignment="1">
      <alignment horizontal="center" vertical="center" wrapText="1"/>
    </xf>
    <xf numFmtId="0" fontId="13" fillId="4" borderId="1" xfId="1" applyNumberFormat="1" applyFill="1" applyBorder="1" applyAlignment="1">
      <alignment horizontal="left" vertical="top" wrapText="1"/>
    </xf>
    <xf numFmtId="0" fontId="13" fillId="5" borderId="1" xfId="1" applyNumberFormat="1" applyFill="1" applyBorder="1" applyAlignment="1">
      <alignment horizontal="left" vertical="top" wrapText="1"/>
    </xf>
    <xf numFmtId="49" fontId="13" fillId="5" borderId="1" xfId="1" applyNumberFormat="1" applyFill="1" applyBorder="1" applyAlignment="1">
      <alignment horizontal="left" vertical="top" wrapText="1"/>
    </xf>
    <xf numFmtId="49" fontId="13" fillId="5" borderId="1" xfId="1" applyNumberFormat="1" applyFill="1" applyBorder="1" applyAlignment="1">
      <alignment horizontal="left" wrapText="1"/>
    </xf>
    <xf numFmtId="0" fontId="13" fillId="5" borderId="1" xfId="1" quotePrefix="1" applyNumberFormat="1" applyFill="1" applyBorder="1" applyAlignment="1">
      <alignment horizontal="left" wrapText="1"/>
    </xf>
    <xf numFmtId="0" fontId="13" fillId="5" borderId="1" xfId="1" applyNumberFormat="1" applyFill="1" applyBorder="1" applyAlignment="1">
      <alignment horizontal="left" wrapText="1"/>
    </xf>
    <xf numFmtId="0" fontId="13" fillId="5" borderId="1" xfId="1" quotePrefix="1" applyNumberFormat="1" applyFill="1" applyBorder="1" applyAlignment="1">
      <alignment horizontal="left" vertical="top" wrapText="1"/>
    </xf>
    <xf numFmtId="0" fontId="13" fillId="0" borderId="0" xfId="1" applyNumberFormat="1" applyFill="1" applyAlignment="1">
      <alignment horizontal="left" vertical="top"/>
    </xf>
    <xf numFmtId="0" fontId="0" fillId="3" borderId="2" xfId="0" applyFill="1" applyBorder="1">
      <alignment vertical="center"/>
    </xf>
    <xf numFmtId="0" fontId="0" fillId="0" borderId="0" xfId="0" applyFill="1" applyAlignment="1">
      <alignment vertical="center" shrinkToFit="1"/>
    </xf>
    <xf numFmtId="0" fontId="0" fillId="0" borderId="0" xfId="0" applyAlignment="1">
      <alignment vertical="center" shrinkToFit="1"/>
    </xf>
    <xf numFmtId="0" fontId="0" fillId="0" borderId="0" xfId="0" applyFill="1" applyBorder="1" applyAlignment="1">
      <alignment horizontal="left" vertical="center"/>
    </xf>
    <xf numFmtId="0" fontId="0" fillId="0" borderId="26" xfId="0" applyBorder="1" applyAlignment="1">
      <alignment vertical="center"/>
    </xf>
    <xf numFmtId="0" fontId="0" fillId="0" borderId="47" xfId="0" applyBorder="1" applyAlignment="1">
      <alignment vertical="center"/>
    </xf>
    <xf numFmtId="0" fontId="0" fillId="0" borderId="44" xfId="0" applyFill="1" applyBorder="1" applyAlignment="1">
      <alignment vertical="center"/>
    </xf>
    <xf numFmtId="0" fontId="0" fillId="0" borderId="60" xfId="0" applyBorder="1" applyAlignment="1">
      <alignment vertical="center"/>
    </xf>
    <xf numFmtId="0" fontId="0" fillId="0" borderId="41" xfId="0" applyBorder="1" applyAlignment="1">
      <alignment horizontal="center" vertical="center"/>
    </xf>
    <xf numFmtId="0" fontId="0" fillId="0" borderId="46" xfId="0" applyBorder="1" applyAlignment="1">
      <alignment horizontal="center" vertical="center"/>
    </xf>
    <xf numFmtId="0" fontId="0" fillId="0" borderId="40" xfId="0" applyFill="1" applyBorder="1" applyAlignment="1">
      <alignment horizontal="center" vertical="center"/>
    </xf>
    <xf numFmtId="0" fontId="0" fillId="0" borderId="45" xfId="0" applyFill="1" applyBorder="1" applyAlignment="1">
      <alignment horizontal="center" vertical="center"/>
    </xf>
    <xf numFmtId="0" fontId="0" fillId="0" borderId="42" xfId="0" applyFill="1" applyBorder="1" applyAlignment="1">
      <alignment horizontal="center" vertical="center"/>
    </xf>
    <xf numFmtId="0" fontId="0" fillId="0" borderId="47" xfId="0" applyFill="1" applyBorder="1" applyAlignment="1">
      <alignment horizontal="center" vertical="center"/>
    </xf>
    <xf numFmtId="0" fontId="13" fillId="13" borderId="1" xfId="1" quotePrefix="1" applyNumberFormat="1" applyFill="1" applyBorder="1" applyAlignment="1">
      <alignment horizontal="left" vertical="top" wrapText="1"/>
    </xf>
    <xf numFmtId="0" fontId="13" fillId="13" borderId="1" xfId="1" applyNumberFormat="1" applyFill="1" applyBorder="1" applyAlignment="1">
      <alignment horizontal="left" vertical="top" wrapText="1"/>
    </xf>
    <xf numFmtId="0" fontId="13" fillId="13" borderId="1" xfId="1" applyNumberFormat="1" applyFill="1" applyBorder="1" applyAlignment="1">
      <alignment horizontal="left" wrapText="1"/>
    </xf>
    <xf numFmtId="49" fontId="13" fillId="13" borderId="1" xfId="1" applyNumberFormat="1" applyFill="1" applyBorder="1" applyAlignment="1">
      <alignment horizontal="left" vertical="top" wrapText="1"/>
    </xf>
    <xf numFmtId="0" fontId="13" fillId="13" borderId="1" xfId="1" quotePrefix="1" applyNumberFormat="1" applyFill="1" applyBorder="1" applyAlignment="1">
      <alignment horizontal="left" wrapText="1"/>
    </xf>
    <xf numFmtId="0" fontId="13" fillId="0" borderId="1" xfId="1" applyNumberFormat="1" applyFill="1" applyBorder="1" applyAlignment="1">
      <alignment horizontal="center" vertical="center"/>
    </xf>
    <xf numFmtId="0" fontId="13" fillId="0" borderId="1" xfId="1" applyNumberFormat="1" applyFill="1" applyBorder="1" applyAlignment="1">
      <alignment horizontal="center" vertical="center" wrapText="1"/>
    </xf>
    <xf numFmtId="49" fontId="0" fillId="0" borderId="0" xfId="0" applyNumberFormat="1">
      <alignment vertical="center"/>
    </xf>
    <xf numFmtId="0" fontId="0" fillId="0" borderId="0" xfId="0"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3" borderId="3" xfId="0" applyFill="1" applyBorder="1" applyAlignment="1">
      <alignment vertical="center"/>
    </xf>
    <xf numFmtId="0" fontId="0" fillId="8" borderId="11" xfId="0" applyFill="1" applyBorder="1" applyAlignment="1">
      <alignment horizontal="left" vertical="center" wrapText="1"/>
    </xf>
    <xf numFmtId="0" fontId="0" fillId="8" borderId="0" xfId="0" applyFill="1" applyBorder="1" applyAlignment="1">
      <alignment horizontal="left" vertical="center" wrapText="1"/>
    </xf>
    <xf numFmtId="0" fontId="0" fillId="0" borderId="3" xfId="0" applyBorder="1" applyAlignment="1">
      <alignment horizontal="left" vertical="center"/>
    </xf>
    <xf numFmtId="0" fontId="0" fillId="9" borderId="8" xfId="0" applyFill="1" applyBorder="1" applyAlignment="1">
      <alignment horizontal="center" vertical="center"/>
    </xf>
    <xf numFmtId="0" fontId="0" fillId="9" borderId="2" xfId="0" applyFill="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5" xfId="0"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0" fillId="0" borderId="45" xfId="0" applyBorder="1" applyAlignment="1">
      <alignment vertical="center" shrinkToFit="1"/>
    </xf>
    <xf numFmtId="0" fontId="0" fillId="0" borderId="40" xfId="0" applyBorder="1" applyAlignment="1">
      <alignment vertical="center" shrinkToFit="1"/>
    </xf>
    <xf numFmtId="0" fontId="13" fillId="0" borderId="1" xfId="1" quotePrefix="1" applyNumberFormat="1" applyFill="1" applyBorder="1" applyAlignment="1">
      <alignment horizontal="center" vertical="center" wrapText="1"/>
    </xf>
    <xf numFmtId="0" fontId="25" fillId="10" borderId="1" xfId="1" applyNumberFormat="1" applyFont="1" applyFill="1" applyBorder="1" applyAlignment="1">
      <alignment horizontal="center" vertical="center"/>
    </xf>
    <xf numFmtId="14" fontId="13" fillId="0" borderId="1" xfId="1" applyNumberForma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13" fillId="14" borderId="1" xfId="1" quotePrefix="1" applyNumberFormat="1" applyFill="1" applyBorder="1" applyAlignment="1">
      <alignment horizontal="left" vertical="top" wrapText="1"/>
    </xf>
    <xf numFmtId="0" fontId="13" fillId="14" borderId="1" xfId="1" applyNumberFormat="1" applyFill="1" applyBorder="1" applyAlignment="1">
      <alignment horizontal="left" vertical="top" wrapText="1"/>
    </xf>
    <xf numFmtId="176" fontId="13" fillId="0" borderId="1" xfId="1" applyNumberFormat="1" applyFill="1" applyBorder="1" applyAlignment="1">
      <alignment horizontal="center" vertical="center" wrapText="1"/>
    </xf>
    <xf numFmtId="177" fontId="13" fillId="0" borderId="1" xfId="1" applyNumberFormat="1" applyFill="1" applyBorder="1" applyAlignment="1">
      <alignment horizontal="center" vertical="center" wrapText="1"/>
    </xf>
    <xf numFmtId="0" fontId="13" fillId="10" borderId="1" xfId="1" applyNumberFormat="1" applyFill="1" applyBorder="1" applyAlignment="1">
      <alignment horizontal="center" vertical="center" wrapText="1"/>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 xfId="0" applyFill="1" applyBorder="1" applyAlignment="1" applyProtection="1">
      <alignment vertical="center"/>
      <protection locked="0"/>
    </xf>
    <xf numFmtId="0" fontId="0" fillId="2" borderId="37"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61" xfId="0" applyFill="1" applyBorder="1" applyAlignment="1" applyProtection="1">
      <alignment horizontal="center" vertical="center" shrinkToFit="1"/>
      <protection locked="0"/>
    </xf>
    <xf numFmtId="0" fontId="19" fillId="0" borderId="27" xfId="0" applyFont="1" applyBorder="1" applyAlignment="1">
      <alignment horizontal="left" vertical="center"/>
    </xf>
    <xf numFmtId="0" fontId="26" fillId="0" borderId="27" xfId="0" applyFont="1" applyBorder="1" applyAlignment="1">
      <alignment horizontal="left" vertical="center"/>
    </xf>
    <xf numFmtId="0" fontId="21" fillId="0" borderId="27" xfId="0" applyFont="1" applyBorder="1" applyAlignment="1">
      <alignment horizontal="left" vertical="center"/>
    </xf>
    <xf numFmtId="0" fontId="0" fillId="2" borderId="13"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0" fontId="0" fillId="2" borderId="41" xfId="0" applyFill="1" applyBorder="1" applyAlignment="1" applyProtection="1">
      <alignment horizontal="right" vertical="center"/>
      <protection locked="0"/>
    </xf>
    <xf numFmtId="0" fontId="0" fillId="0" borderId="48" xfId="0" applyFill="1" applyBorder="1" applyAlignment="1">
      <alignment horizontal="right" vertical="center"/>
    </xf>
    <xf numFmtId="0" fontId="0" fillId="2" borderId="45" xfId="0" applyFill="1" applyBorder="1" applyAlignment="1" applyProtection="1">
      <alignment horizontal="right" vertical="center"/>
      <protection locked="0"/>
    </xf>
    <xf numFmtId="0" fontId="0" fillId="2" borderId="40" xfId="0" applyFill="1" applyBorder="1" applyAlignment="1" applyProtection="1">
      <alignment horizontal="right" vertical="center"/>
      <protection locked="0"/>
    </xf>
    <xf numFmtId="0" fontId="6"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1" xfId="0" applyFill="1" applyBorder="1" applyAlignment="1">
      <alignment horizontal="left" vertical="center" wrapText="1"/>
    </xf>
    <xf numFmtId="0" fontId="0" fillId="8" borderId="0" xfId="0"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left" vertical="center"/>
    </xf>
    <xf numFmtId="0" fontId="0" fillId="2" borderId="10"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10" fillId="0" borderId="3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0" fillId="8" borderId="5" xfId="0" applyFill="1" applyBorder="1" applyAlignment="1">
      <alignment vertical="center"/>
    </xf>
    <xf numFmtId="0" fontId="0" fillId="8" borderId="7" xfId="0" applyFill="1" applyBorder="1" applyAlignment="1">
      <alignment vertical="center"/>
    </xf>
    <xf numFmtId="0" fontId="0" fillId="2" borderId="7"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0" fillId="8" borderId="6" xfId="0" applyFill="1" applyBorder="1" applyAlignment="1">
      <alignment vertical="center"/>
    </xf>
    <xf numFmtId="0" fontId="0" fillId="8" borderId="13" xfId="0" applyFill="1" applyBorder="1" applyAlignment="1">
      <alignment vertical="center"/>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15" xfId="0" applyFill="1" applyBorder="1" applyAlignment="1" applyProtection="1">
      <alignment horizontal="left" vertical="center" shrinkToFit="1"/>
      <protection locked="0"/>
    </xf>
    <xf numFmtId="0" fontId="0" fillId="8"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0" borderId="15" xfId="0" applyBorder="1" applyAlignment="1">
      <alignment horizontal="left" vertical="center"/>
    </xf>
    <xf numFmtId="0" fontId="0" fillId="8" borderId="2" xfId="0" applyFill="1" applyBorder="1" applyAlignment="1">
      <alignment vertical="center"/>
    </xf>
    <xf numFmtId="0" fontId="0" fillId="8" borderId="3" xfId="0" applyFill="1" applyBorder="1" applyAlignmen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8" fillId="8" borderId="8" xfId="0" applyFont="1" applyFill="1" applyBorder="1" applyAlignment="1">
      <alignment horizontal="left" vertical="center"/>
    </xf>
    <xf numFmtId="0" fontId="8" fillId="8" borderId="9" xfId="0" applyFont="1" applyFill="1" applyBorder="1" applyAlignment="1">
      <alignment horizontal="left" vertical="center"/>
    </xf>
    <xf numFmtId="0" fontId="8" fillId="8" borderId="10" xfId="0" applyFont="1" applyFill="1" applyBorder="1" applyAlignment="1">
      <alignment horizontal="left" vertical="center"/>
    </xf>
    <xf numFmtId="0" fontId="0" fillId="8" borderId="8" xfId="0" applyFill="1" applyBorder="1" applyAlignment="1">
      <alignment horizontal="left" vertical="top" wrapText="1"/>
    </xf>
    <xf numFmtId="0" fontId="0" fillId="8" borderId="9" xfId="0" applyFill="1" applyBorder="1" applyAlignment="1">
      <alignment horizontal="left" vertical="top"/>
    </xf>
    <xf numFmtId="0" fontId="0" fillId="8" borderId="11" xfId="0" applyFill="1" applyBorder="1" applyAlignment="1">
      <alignment horizontal="left" vertical="top" wrapText="1"/>
    </xf>
    <xf numFmtId="0" fontId="0" fillId="8" borderId="0" xfId="0" applyFill="1" applyBorder="1" applyAlignment="1">
      <alignment horizontal="left" vertical="top"/>
    </xf>
    <xf numFmtId="0" fontId="0" fillId="8" borderId="11" xfId="0" applyFill="1" applyBorder="1" applyAlignment="1">
      <alignment horizontal="left" vertical="top"/>
    </xf>
    <xf numFmtId="0" fontId="0" fillId="0" borderId="3" xfId="0" applyBorder="1" applyAlignment="1">
      <alignment horizontal="left" vertical="center"/>
    </xf>
    <xf numFmtId="0" fontId="0" fillId="0" borderId="4" xfId="0" applyBorder="1" applyAlignment="1">
      <alignment horizontal="left" vertical="center"/>
    </xf>
    <xf numFmtId="0" fontId="0" fillId="8" borderId="1" xfId="0" applyFill="1" applyBorder="1" applyAlignment="1">
      <alignment horizontal="left" vertical="top" wrapText="1"/>
    </xf>
    <xf numFmtId="0" fontId="0" fillId="9" borderId="8" xfId="0" applyFill="1" applyBorder="1" applyAlignment="1">
      <alignment horizontal="center" vertical="center"/>
    </xf>
    <xf numFmtId="0" fontId="0" fillId="9" borderId="13" xfId="0" applyFill="1" applyBorder="1" applyAlignment="1">
      <alignment horizontal="center"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4" fillId="9" borderId="1"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178" fontId="0" fillId="0" borderId="4" xfId="0" applyNumberFormat="1" applyFill="1" applyBorder="1" applyAlignment="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178" fontId="0" fillId="2" borderId="4" xfId="0" applyNumberFormat="1" applyFill="1" applyBorder="1" applyAlignment="1" applyProtection="1">
      <alignment horizontal="right" vertical="center"/>
      <protection locked="0"/>
    </xf>
    <xf numFmtId="179" fontId="0" fillId="2" borderId="16" xfId="0" applyNumberFormat="1" applyFill="1" applyBorder="1" applyAlignment="1" applyProtection="1">
      <alignment horizontal="right" vertical="center"/>
      <protection locked="0"/>
    </xf>
    <xf numFmtId="178" fontId="0" fillId="0" borderId="13" xfId="0" applyNumberFormat="1" applyBorder="1" applyAlignment="1">
      <alignment horizontal="right" vertical="center"/>
    </xf>
    <xf numFmtId="178" fontId="0" fillId="0" borderId="14" xfId="0" applyNumberFormat="1" applyBorder="1" applyAlignment="1">
      <alignment horizontal="right" vertical="center"/>
    </xf>
    <xf numFmtId="178" fontId="0" fillId="0" borderId="15" xfId="0" applyNumberFormat="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0" fillId="0" borderId="6" xfId="0" applyNumberFormat="1" applyFill="1" applyBorder="1" applyAlignment="1">
      <alignment horizontal="right" vertical="center"/>
    </xf>
    <xf numFmtId="179" fontId="0" fillId="0" borderId="8" xfId="0" applyNumberFormat="1" applyBorder="1" applyAlignment="1">
      <alignment horizontal="right" vertical="center"/>
    </xf>
    <xf numFmtId="179" fontId="0" fillId="0" borderId="9" xfId="0" applyNumberFormat="1" applyBorder="1" applyAlignment="1">
      <alignment horizontal="right" vertical="center"/>
    </xf>
    <xf numFmtId="179" fontId="0" fillId="0" borderId="10" xfId="0" applyNumberFormat="1" applyBorder="1" applyAlignment="1">
      <alignment horizontal="right" vertical="center"/>
    </xf>
    <xf numFmtId="179" fontId="0" fillId="2" borderId="8" xfId="0" applyNumberFormat="1" applyFill="1" applyBorder="1" applyAlignment="1" applyProtection="1">
      <alignment horizontal="right" vertical="center"/>
      <protection locked="0"/>
    </xf>
    <xf numFmtId="179" fontId="0" fillId="2" borderId="9" xfId="0" applyNumberFormat="1" applyFill="1" applyBorder="1" applyAlignment="1" applyProtection="1">
      <alignment horizontal="right" vertical="center"/>
      <protection locked="0"/>
    </xf>
    <xf numFmtId="0" fontId="19" fillId="8" borderId="8" xfId="0" applyFont="1" applyFill="1" applyBorder="1" applyAlignment="1">
      <alignment horizontal="left" vertical="top" wrapText="1"/>
    </xf>
    <xf numFmtId="0" fontId="21" fillId="8" borderId="9" xfId="0" applyFont="1" applyFill="1" applyBorder="1" applyAlignment="1">
      <alignment horizontal="left" vertical="top" wrapText="1"/>
    </xf>
    <xf numFmtId="0" fontId="21" fillId="8" borderId="10" xfId="0" applyFont="1" applyFill="1" applyBorder="1" applyAlignment="1">
      <alignment horizontal="left" vertical="top" wrapText="1"/>
    </xf>
    <xf numFmtId="0" fontId="21" fillId="8" borderId="11" xfId="0" applyFont="1" applyFill="1" applyBorder="1" applyAlignment="1">
      <alignment horizontal="left" vertical="top" wrapText="1"/>
    </xf>
    <xf numFmtId="0" fontId="21" fillId="8" borderId="0" xfId="0" applyFont="1" applyFill="1" applyBorder="1" applyAlignment="1">
      <alignment horizontal="left" vertical="top" wrapText="1"/>
    </xf>
    <xf numFmtId="0" fontId="21" fillId="8" borderId="12" xfId="0" applyFont="1" applyFill="1" applyBorder="1" applyAlignment="1">
      <alignment horizontal="left" vertical="top" wrapText="1"/>
    </xf>
    <xf numFmtId="0" fontId="21" fillId="8" borderId="13" xfId="0" applyFont="1" applyFill="1" applyBorder="1" applyAlignment="1">
      <alignment horizontal="left" vertical="top" wrapText="1"/>
    </xf>
    <xf numFmtId="0" fontId="21" fillId="8" borderId="14" xfId="0" applyFont="1" applyFill="1" applyBorder="1" applyAlignment="1">
      <alignment horizontal="left" vertical="top" wrapText="1"/>
    </xf>
    <xf numFmtId="0" fontId="21" fillId="8" borderId="15" xfId="0" applyFont="1" applyFill="1" applyBorder="1" applyAlignment="1">
      <alignment horizontal="left" vertical="top" wrapText="1"/>
    </xf>
    <xf numFmtId="0" fontId="21" fillId="6" borderId="8" xfId="0" applyFont="1" applyFill="1" applyBorder="1" applyAlignment="1">
      <alignment horizontal="left" vertical="top" wrapText="1"/>
    </xf>
    <xf numFmtId="0" fontId="21" fillId="6" borderId="9" xfId="0" applyFont="1" applyFill="1" applyBorder="1" applyAlignment="1">
      <alignment horizontal="left" vertical="top"/>
    </xf>
    <xf numFmtId="0" fontId="21" fillId="6" borderId="10" xfId="0" applyFont="1" applyFill="1" applyBorder="1" applyAlignment="1">
      <alignment horizontal="left" vertical="top"/>
    </xf>
    <xf numFmtId="0" fontId="21" fillId="6" borderId="11" xfId="0" applyFont="1" applyFill="1" applyBorder="1" applyAlignment="1">
      <alignment horizontal="left" vertical="top" wrapText="1"/>
    </xf>
    <xf numFmtId="0" fontId="21" fillId="6" borderId="0" xfId="0" applyFont="1" applyFill="1" applyBorder="1" applyAlignment="1">
      <alignment horizontal="left" vertical="top"/>
    </xf>
    <xf numFmtId="0" fontId="21" fillId="6" borderId="12" xfId="0" applyFont="1" applyFill="1" applyBorder="1" applyAlignment="1">
      <alignment horizontal="left" vertical="top"/>
    </xf>
    <xf numFmtId="0" fontId="21" fillId="6" borderId="11" xfId="0" applyFont="1" applyFill="1" applyBorder="1" applyAlignment="1">
      <alignment horizontal="left" vertical="top"/>
    </xf>
    <xf numFmtId="0" fontId="21" fillId="6" borderId="13" xfId="0" applyFont="1" applyFill="1" applyBorder="1" applyAlignment="1">
      <alignment horizontal="left" vertical="top"/>
    </xf>
    <xf numFmtId="0" fontId="21" fillId="6" borderId="14" xfId="0" applyFont="1" applyFill="1" applyBorder="1" applyAlignment="1">
      <alignment horizontal="left" vertical="top"/>
    </xf>
    <xf numFmtId="0" fontId="21" fillId="6" borderId="15" xfId="0" applyFont="1" applyFill="1" applyBorder="1" applyAlignment="1">
      <alignment horizontal="left" vertical="top"/>
    </xf>
    <xf numFmtId="0" fontId="0" fillId="7" borderId="6" xfId="0" applyFill="1" applyBorder="1" applyAlignment="1">
      <alignment horizontal="center" vertical="center"/>
    </xf>
    <xf numFmtId="0" fontId="0" fillId="7" borderId="13" xfId="0"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17" fillId="0" borderId="11" xfId="0" applyFont="1" applyBorder="1" applyAlignment="1">
      <alignment horizontal="left" vertical="center"/>
    </xf>
    <xf numFmtId="0" fontId="18" fillId="0" borderId="0" xfId="0" applyFont="1" applyBorder="1" applyAlignment="1">
      <alignment horizontal="left" vertical="center"/>
    </xf>
    <xf numFmtId="0" fontId="18" fillId="0" borderId="12" xfId="0" applyFont="1" applyBorder="1" applyAlignment="1">
      <alignment horizontal="left" vertical="center"/>
    </xf>
    <xf numFmtId="0" fontId="0" fillId="0" borderId="3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4" xfId="0" applyFill="1" applyBorder="1" applyAlignment="1" applyProtection="1">
      <alignment horizontal="right" vertical="center"/>
      <protection locked="0"/>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0" fillId="7" borderId="0" xfId="0" applyFill="1" applyBorder="1" applyAlignment="1">
      <alignment horizontal="center" vertical="center"/>
    </xf>
    <xf numFmtId="0" fontId="0" fillId="7" borderId="14"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9" xfId="0" applyFill="1" applyBorder="1" applyAlignment="1" applyProtection="1">
      <alignment horizontal="left" vertical="center" shrinkToFit="1"/>
      <protection locked="0"/>
    </xf>
    <xf numFmtId="0" fontId="29" fillId="6" borderId="1" xfId="0" applyFont="1" applyFill="1" applyBorder="1" applyAlignment="1">
      <alignment horizontal="center" vertical="center" shrinkToFit="1"/>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11" xfId="0" applyFill="1" applyBorder="1" applyAlignment="1">
      <alignment horizontal="center" vertical="center"/>
    </xf>
    <xf numFmtId="0" fontId="17"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0" fillId="0" borderId="10" xfId="0" applyBorder="1" applyAlignment="1">
      <alignment horizontal="left" vertical="center"/>
    </xf>
    <xf numFmtId="0" fontId="0" fillId="7" borderId="3" xfId="0" applyFill="1" applyBorder="1" applyAlignment="1">
      <alignment horizontal="center" vertical="center"/>
    </xf>
    <xf numFmtId="0" fontId="0" fillId="2" borderId="40" xfId="0" applyFill="1" applyBorder="1" applyAlignment="1" applyProtection="1">
      <alignment horizontal="center" vertical="center" shrinkToFit="1"/>
      <protection locked="0"/>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12" borderId="2" xfId="0" applyFill="1" applyBorder="1" applyAlignment="1">
      <alignment horizontal="center" vertical="center"/>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0" xfId="0" applyFill="1" applyBorder="1" applyAlignment="1">
      <alignment horizontal="left" vertical="top" wrapText="1"/>
    </xf>
    <xf numFmtId="0" fontId="0" fillId="11" borderId="11" xfId="0" applyFill="1" applyBorder="1" applyAlignment="1">
      <alignment horizontal="left" vertical="top" wrapText="1"/>
    </xf>
    <xf numFmtId="0" fontId="0" fillId="11" borderId="0" xfId="0" applyFill="1" applyBorder="1" applyAlignment="1">
      <alignment horizontal="left" vertical="top" wrapText="1"/>
    </xf>
    <xf numFmtId="0" fontId="0" fillId="11" borderId="12" xfId="0" applyFill="1" applyBorder="1" applyAlignment="1">
      <alignment horizontal="left" vertical="top" wrapText="1"/>
    </xf>
    <xf numFmtId="0" fontId="0" fillId="11" borderId="13" xfId="0" applyFill="1" applyBorder="1" applyAlignment="1">
      <alignment horizontal="left" vertical="top" wrapText="1"/>
    </xf>
    <xf numFmtId="0" fontId="0" fillId="11" borderId="14" xfId="0" applyFill="1" applyBorder="1" applyAlignment="1">
      <alignment horizontal="left" vertical="top" wrapText="1"/>
    </xf>
    <xf numFmtId="0" fontId="0" fillId="11" borderId="15" xfId="0" applyFill="1" applyBorder="1" applyAlignment="1">
      <alignment horizontal="left" vertical="top" wrapText="1"/>
    </xf>
    <xf numFmtId="0" fontId="8" fillId="12" borderId="16" xfId="0" applyFont="1" applyFill="1" applyBorder="1" applyAlignment="1">
      <alignment horizontal="center" vertical="center" textRotation="255" wrapText="1"/>
    </xf>
    <xf numFmtId="0" fontId="9" fillId="12" borderId="27" xfId="0" applyFont="1" applyFill="1" applyBorder="1" applyAlignment="1">
      <alignment horizontal="center" vertical="center" textRotation="255" wrapText="1"/>
    </xf>
    <xf numFmtId="0" fontId="9" fillId="12" borderId="6" xfId="0" applyFont="1" applyFill="1" applyBorder="1" applyAlignment="1">
      <alignment horizontal="center" vertical="center" textRotation="255" wrapText="1"/>
    </xf>
    <xf numFmtId="0" fontId="0" fillId="9" borderId="49" xfId="0" applyFill="1" applyBorder="1" applyAlignment="1">
      <alignment horizontal="center" vertical="center"/>
    </xf>
    <xf numFmtId="0" fontId="0" fillId="9" borderId="57" xfId="0" applyFill="1" applyBorder="1" applyAlignment="1">
      <alignment horizontal="center" vertical="center"/>
    </xf>
    <xf numFmtId="0" fontId="27" fillId="12" borderId="2" xfId="0" applyFont="1" applyFill="1" applyBorder="1" applyAlignment="1">
      <alignment horizontal="center" vertical="center"/>
    </xf>
    <xf numFmtId="0" fontId="28" fillId="12" borderId="3" xfId="0" applyFont="1" applyFill="1" applyBorder="1" applyAlignment="1">
      <alignment horizontal="center" vertical="center"/>
    </xf>
    <xf numFmtId="0" fontId="28" fillId="12" borderId="4" xfId="0" applyFont="1" applyFill="1" applyBorder="1" applyAlignment="1">
      <alignment horizontal="center" vertical="center"/>
    </xf>
    <xf numFmtId="0" fontId="0" fillId="9" borderId="43" xfId="0" applyFill="1" applyBorder="1" applyAlignment="1">
      <alignment horizontal="center" vertical="center"/>
    </xf>
    <xf numFmtId="0" fontId="0" fillId="9" borderId="59" xfId="0" applyFill="1" applyBorder="1" applyAlignment="1">
      <alignment horizontal="center" vertical="center"/>
    </xf>
    <xf numFmtId="176" fontId="0" fillId="0" borderId="48" xfId="0" applyNumberFormat="1" applyFill="1" applyBorder="1" applyAlignment="1">
      <alignment horizontal="right" vertical="center"/>
    </xf>
    <xf numFmtId="176" fontId="0" fillId="0" borderId="44" xfId="0" applyNumberFormat="1" applyFill="1" applyBorder="1" applyAlignment="1">
      <alignment horizontal="right" vertical="center"/>
    </xf>
    <xf numFmtId="176" fontId="0" fillId="2" borderId="7" xfId="0" applyNumberFormat="1" applyFill="1" applyBorder="1" applyAlignment="1" applyProtection="1">
      <alignment horizontal="right" vertical="center"/>
      <protection locked="0"/>
    </xf>
    <xf numFmtId="176" fontId="0" fillId="2" borderId="25" xfId="0" applyNumberFormat="1" applyFill="1" applyBorder="1" applyAlignment="1" applyProtection="1">
      <alignment horizontal="right" vertical="center"/>
      <protection locked="0"/>
    </xf>
    <xf numFmtId="0" fontId="0" fillId="9" borderId="17" xfId="0" applyFill="1" applyBorder="1" applyAlignment="1">
      <alignment horizontal="center" vertical="center"/>
    </xf>
    <xf numFmtId="0" fontId="0" fillId="9" borderId="30" xfId="0" applyFill="1" applyBorder="1" applyAlignment="1">
      <alignment horizontal="center" vertical="center"/>
    </xf>
    <xf numFmtId="176" fontId="0" fillId="2" borderId="41" xfId="0" applyNumberFormat="1" applyFill="1" applyBorder="1" applyAlignment="1" applyProtection="1">
      <alignment horizontal="right" vertical="center"/>
      <protection locked="0"/>
    </xf>
    <xf numFmtId="176" fontId="0" fillId="2" borderId="40" xfId="0" applyNumberFormat="1" applyFill="1" applyBorder="1" applyAlignment="1" applyProtection="1">
      <alignment horizontal="right" vertical="center"/>
      <protection locked="0"/>
    </xf>
    <xf numFmtId="0" fontId="0" fillId="9" borderId="50" xfId="0" applyFill="1" applyBorder="1" applyAlignment="1">
      <alignment horizontal="center" vertical="center"/>
    </xf>
    <xf numFmtId="0" fontId="0" fillId="9" borderId="58" xfId="0" applyFill="1" applyBorder="1" applyAlignment="1">
      <alignment horizontal="center" vertical="center"/>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8" borderId="9" xfId="0" applyFill="1" applyBorder="1" applyAlignment="1">
      <alignment horizontal="left" vertical="top" wrapText="1"/>
    </xf>
    <xf numFmtId="0" fontId="0" fillId="8" borderId="10" xfId="0" applyFill="1" applyBorder="1" applyAlignment="1">
      <alignment horizontal="left" vertical="top" wrapText="1"/>
    </xf>
    <xf numFmtId="0" fontId="0" fillId="8" borderId="0" xfId="0" applyFill="1" applyBorder="1" applyAlignment="1">
      <alignment horizontal="left" vertical="top" wrapText="1"/>
    </xf>
    <xf numFmtId="0" fontId="0" fillId="8" borderId="12" xfId="0" applyFill="1" applyBorder="1" applyAlignment="1">
      <alignment horizontal="left" vertical="top" wrapText="1"/>
    </xf>
    <xf numFmtId="0" fontId="0" fillId="8" borderId="13" xfId="0" applyFill="1" applyBorder="1" applyAlignment="1">
      <alignment horizontal="left" vertical="top" wrapText="1"/>
    </xf>
    <xf numFmtId="0" fontId="0" fillId="8" borderId="14" xfId="0" applyFill="1" applyBorder="1" applyAlignment="1">
      <alignment horizontal="left" vertical="top" wrapText="1"/>
    </xf>
    <xf numFmtId="0" fontId="0" fillId="8" borderId="15" xfId="0" applyFill="1" applyBorder="1" applyAlignment="1">
      <alignment horizontal="left" vertical="top" wrapText="1"/>
    </xf>
    <xf numFmtId="0" fontId="0" fillId="0" borderId="2" xfId="0" applyBorder="1" applyAlignment="1">
      <alignment horizontal="left" vertical="center"/>
    </xf>
    <xf numFmtId="0" fontId="0" fillId="0" borderId="23" xfId="0" applyBorder="1" applyAlignment="1">
      <alignment horizontal="left" vertical="center"/>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6" borderId="11" xfId="0" applyFont="1" applyFill="1" applyBorder="1" applyAlignment="1">
      <alignment horizontal="left" vertical="top" wrapText="1"/>
    </xf>
    <xf numFmtId="0" fontId="0" fillId="6" borderId="0" xfId="0" applyFont="1" applyFill="1" applyBorder="1" applyAlignment="1">
      <alignment horizontal="left" vertical="top"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8" fillId="0" borderId="12" xfId="0" applyFont="1" applyBorder="1" applyAlignment="1">
      <alignment horizontal="left" vertical="center" wrapText="1"/>
    </xf>
    <xf numFmtId="0" fontId="0"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176" fontId="0" fillId="2" borderId="13" xfId="0" applyNumberFormat="1" applyFill="1" applyBorder="1" applyAlignment="1" applyProtection="1">
      <alignment horizontal="right" vertical="center"/>
      <protection locked="0"/>
    </xf>
    <xf numFmtId="176" fontId="0" fillId="2" borderId="14" xfId="0" applyNumberFormat="1" applyFill="1" applyBorder="1" applyAlignment="1" applyProtection="1">
      <alignment horizontal="right" vertical="center"/>
      <protection locked="0"/>
    </xf>
    <xf numFmtId="0" fontId="11" fillId="0" borderId="0" xfId="0" applyFont="1" applyFill="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2" borderId="13" xfId="0" applyFill="1" applyBorder="1" applyAlignment="1" applyProtection="1">
      <alignment horizontal="righ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0" fillId="6" borderId="1" xfId="0" applyFont="1" applyFill="1" applyBorder="1" applyAlignment="1">
      <alignment horizontal="left" vertical="center" wrapText="1"/>
    </xf>
    <xf numFmtId="0" fontId="31" fillId="6" borderId="1" xfId="0" applyFont="1" applyFill="1" applyBorder="1" applyAlignment="1">
      <alignment horizontal="left" vertical="center" wrapText="1"/>
    </xf>
    <xf numFmtId="0" fontId="31" fillId="6" borderId="2" xfId="0" applyFont="1" applyFill="1" applyBorder="1" applyAlignment="1">
      <alignment horizontal="left" vertical="center" wrapText="1"/>
    </xf>
    <xf numFmtId="0" fontId="32" fillId="6" borderId="1" xfId="0" applyFont="1" applyFill="1" applyBorder="1" applyAlignment="1">
      <alignment horizontal="center" vertical="center"/>
    </xf>
    <xf numFmtId="0" fontId="20" fillId="6" borderId="1" xfId="0" applyFont="1" applyFill="1" applyBorder="1" applyAlignment="1">
      <alignment horizontal="center" vertical="center"/>
    </xf>
  </cellXfs>
  <cellStyles count="17">
    <cellStyle name="桁区切り 2" xfId="3"/>
    <cellStyle name="標準" xfId="0" builtinId="0"/>
    <cellStyle name="標準 10" xfId="6"/>
    <cellStyle name="標準 11" xfId="7"/>
    <cellStyle name="標準 12" xfId="8"/>
    <cellStyle name="標準 13" xfId="9"/>
    <cellStyle name="標準 14" xfId="10"/>
    <cellStyle name="標準 15" xfId="11"/>
    <cellStyle name="標準 2" xfId="1"/>
    <cellStyle name="標準 2 2" xfId="16"/>
    <cellStyle name="標準 3" xfId="2"/>
    <cellStyle name="標準 3 2" xfId="12"/>
    <cellStyle name="標準 4" xfId="13"/>
    <cellStyle name="標準 5" xfId="14"/>
    <cellStyle name="標準 6" xfId="4"/>
    <cellStyle name="標準 8" xfId="5"/>
    <cellStyle name="標準 9" xfId="15"/>
  </cellStyles>
  <dxfs count="0"/>
  <tableStyles count="0" defaultTableStyle="TableStyleMedium2" defaultPivotStyle="PivotStyleLight16"/>
  <colors>
    <mruColors>
      <color rgb="FFCCFFFF"/>
      <color rgb="FFC4D79B"/>
      <color rgb="FFFFFFCC"/>
      <color rgb="FFD8E4B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47625</xdr:rowOff>
    </xdr:from>
    <xdr:to>
      <xdr:col>0</xdr:col>
      <xdr:colOff>914400</xdr:colOff>
      <xdr:row>0</xdr:row>
      <xdr:rowOff>695325</xdr:rowOff>
    </xdr:to>
    <xdr:pic>
      <xdr:nvPicPr>
        <xdr:cNvPr id="2" name="Picture 2378" descr="govv_6cmx6c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76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714375</xdr:rowOff>
    </xdr:from>
    <xdr:to>
      <xdr:col>12</xdr:col>
      <xdr:colOff>114300</xdr:colOff>
      <xdr:row>0</xdr:row>
      <xdr:rowOff>1019175</xdr:rowOff>
    </xdr:to>
    <xdr:sp macro="" textlink="">
      <xdr:nvSpPr>
        <xdr:cNvPr id="3" name="Rectangle 2379"/>
        <xdr:cNvSpPr>
          <a:spLocks noChangeArrowheads="1"/>
        </xdr:cNvSpPr>
      </xdr:nvSpPr>
      <xdr:spPr bwMode="auto">
        <a:xfrm>
          <a:off x="57150" y="714375"/>
          <a:ext cx="4714875" cy="171450"/>
        </a:xfrm>
        <a:prstGeom prst="rect">
          <a:avLst/>
        </a:prstGeom>
        <a:solidFill>
          <a:srgbClr val="FFFFFF"/>
        </a:solidFill>
        <a:ln w="9525">
          <a:noFill/>
          <a:miter lim="800000"/>
          <a:headEnd/>
          <a:tailEnd/>
        </a:ln>
      </xdr:spPr>
      <xdr:txBody>
        <a:bodyPr vertOverflow="clip" wrap="square" lIns="63360" tIns="8890" rIns="74295" bIns="8890" anchor="t" upright="1"/>
        <a:lstStyle/>
        <a:p>
          <a:pPr algn="l" rtl="0">
            <a:defRPr sz="1000"/>
          </a:pPr>
          <a:r>
            <a:rPr lang="ja-JP" altLang="en-US" sz="800" b="0" i="0" u="none" strike="noStrike" baseline="0">
              <a:solidFill>
                <a:srgbClr val="000000"/>
              </a:solidFill>
              <a:latin typeface="ＭＳ ゴシック"/>
              <a:ea typeface="ＭＳ ゴシック"/>
            </a:rPr>
            <a:t>統計法に基づく国の統計調査です。調査票情報の秘密の保護に万全を期します。</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22</xdr:col>
      <xdr:colOff>133350</xdr:colOff>
      <xdr:row>0</xdr:row>
      <xdr:rowOff>133349</xdr:rowOff>
    </xdr:from>
    <xdr:to>
      <xdr:col>24</xdr:col>
      <xdr:colOff>186600</xdr:colOff>
      <xdr:row>0</xdr:row>
      <xdr:rowOff>853349</xdr:rowOff>
    </xdr:to>
    <xdr:sp macro="" textlink="">
      <xdr:nvSpPr>
        <xdr:cNvPr id="4" name="楕円 3"/>
        <xdr:cNvSpPr/>
      </xdr:nvSpPr>
      <xdr:spPr>
        <a:xfrm>
          <a:off x="8124825" y="133349"/>
          <a:ext cx="720000" cy="720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歯</a:t>
          </a:r>
        </a:p>
      </xdr:txBody>
    </xdr:sp>
    <xdr:clientData/>
  </xdr:twoCellAnchor>
  <xdr:twoCellAnchor editAs="oneCell">
    <xdr:from>
      <xdr:col>15</xdr:col>
      <xdr:colOff>95250</xdr:colOff>
      <xdr:row>0</xdr:row>
      <xdr:rowOff>76200</xdr:rowOff>
    </xdr:from>
    <xdr:to>
      <xdr:col>21</xdr:col>
      <xdr:colOff>323850</xdr:colOff>
      <xdr:row>0</xdr:row>
      <xdr:rowOff>868516</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3100" y="76200"/>
          <a:ext cx="2228850" cy="792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66675</xdr:rowOff>
    </xdr:from>
    <xdr:to>
      <xdr:col>24</xdr:col>
      <xdr:colOff>238124</xdr:colOff>
      <xdr:row>2</xdr:row>
      <xdr:rowOff>142875</xdr:rowOff>
    </xdr:to>
    <xdr:sp macro="" textlink="">
      <xdr:nvSpPr>
        <xdr:cNvPr id="3" name="楕円 2"/>
        <xdr:cNvSpPr/>
      </xdr:nvSpPr>
      <xdr:spPr>
        <a:xfrm>
          <a:off x="8410575" y="66675"/>
          <a:ext cx="485774" cy="4762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AU57"/>
  <sheetViews>
    <sheetView tabSelected="1" view="pageBreakPreview" zoomScaleNormal="100" zoomScaleSheetLayoutView="100" workbookViewId="0">
      <selection activeCell="D4" sqref="D4"/>
    </sheetView>
  </sheetViews>
  <sheetFormatPr defaultRowHeight="13.5" x14ac:dyDescent="0.15"/>
  <cols>
    <col min="1" max="1" width="13" bestFit="1" customWidth="1"/>
    <col min="2" max="25" width="4.375" customWidth="1"/>
    <col min="26" max="26" width="1.875" customWidth="1"/>
    <col min="27" max="27" width="95.375" style="139" customWidth="1"/>
    <col min="28" max="28" width="42.5" customWidth="1"/>
    <col min="29" max="45" width="4.375" customWidth="1"/>
  </cols>
  <sheetData>
    <row r="1" spans="1:27" ht="69.75" customHeight="1" x14ac:dyDescent="0.15">
      <c r="X1" s="149"/>
      <c r="Y1" s="149"/>
      <c r="AA1" s="140" t="s">
        <v>157</v>
      </c>
    </row>
    <row r="2" spans="1:27" ht="18.600000000000001" customHeight="1" x14ac:dyDescent="0.15">
      <c r="A2" t="s">
        <v>159</v>
      </c>
      <c r="B2" s="150" t="s">
        <v>208</v>
      </c>
      <c r="C2" s="150"/>
      <c r="D2" s="150"/>
      <c r="E2" s="150"/>
      <c r="F2" s="150"/>
      <c r="G2" s="150"/>
      <c r="H2" s="150"/>
      <c r="I2" s="150"/>
      <c r="J2" s="150"/>
      <c r="K2" s="150"/>
      <c r="L2" s="150"/>
      <c r="M2" s="150"/>
      <c r="N2" s="150"/>
      <c r="O2" s="150"/>
      <c r="P2" s="150"/>
      <c r="Q2" s="150"/>
      <c r="R2" s="150"/>
      <c r="S2" s="150"/>
      <c r="T2" s="150"/>
      <c r="U2" s="150"/>
      <c r="V2" s="150"/>
    </row>
    <row r="3" spans="1:27" ht="18.600000000000001" customHeight="1" x14ac:dyDescent="0.15">
      <c r="A3" s="47"/>
      <c r="B3" s="48"/>
      <c r="C3" s="48"/>
      <c r="D3" s="48"/>
      <c r="E3" s="48"/>
      <c r="F3" s="48"/>
      <c r="G3" s="48"/>
      <c r="H3" s="48"/>
      <c r="I3" s="48"/>
      <c r="J3" s="48"/>
      <c r="K3" s="48"/>
      <c r="L3" s="48"/>
      <c r="M3" s="48"/>
      <c r="N3" s="48"/>
      <c r="O3" s="48"/>
      <c r="P3" s="48"/>
      <c r="Q3" s="48"/>
      <c r="R3" s="48"/>
      <c r="S3" s="48"/>
      <c r="T3" s="48"/>
      <c r="U3" s="48"/>
      <c r="V3" s="48"/>
      <c r="W3" s="48"/>
      <c r="X3" s="48"/>
      <c r="Y3" s="48"/>
    </row>
    <row r="4" spans="1:27" ht="18.600000000000001" customHeight="1" x14ac:dyDescent="0.15">
      <c r="A4" s="63" t="s">
        <v>22</v>
      </c>
      <c r="B4" s="115">
        <v>3</v>
      </c>
      <c r="C4" s="116">
        <v>2</v>
      </c>
      <c r="D4" s="117"/>
      <c r="E4" s="118"/>
      <c r="F4" s="119"/>
      <c r="G4" s="116"/>
      <c r="S4" s="151" t="s">
        <v>4</v>
      </c>
      <c r="T4" s="151"/>
      <c r="U4" s="152"/>
      <c r="V4" s="153" t="s">
        <v>346</v>
      </c>
      <c r="W4" s="154"/>
      <c r="X4" s="154"/>
      <c r="Y4" s="155"/>
      <c r="AA4" s="141" t="str">
        <f>IF(OR(B4="",C4="",D4="",E4="",F4="",G4="",V4=""),"！「"&amp;A4&amp;"」又は「"&amp;S4&amp;"」が未記入です！","OK")</f>
        <v>！「整理記号・番号」又は「都道府県名」が未記入です！</v>
      </c>
    </row>
    <row r="5" spans="1:27" ht="5.25" customHeight="1" x14ac:dyDescent="0.15"/>
    <row r="6" spans="1:27" ht="18.600000000000001" customHeight="1" x14ac:dyDescent="0.15">
      <c r="A6" t="s">
        <v>0</v>
      </c>
      <c r="B6" s="153"/>
      <c r="C6" s="154"/>
      <c r="D6" s="154"/>
      <c r="E6" s="154"/>
      <c r="F6" s="154"/>
      <c r="G6" s="155"/>
      <c r="I6" s="63" t="s">
        <v>3</v>
      </c>
      <c r="J6" s="115"/>
      <c r="K6" s="120"/>
      <c r="L6" s="115"/>
      <c r="M6" s="116"/>
      <c r="AA6" s="141" t="str">
        <f>IF(OR(B6="",J6="",K6="",L6="",M6=""),"！「"&amp;A6&amp;"」又は「"&amp;I6&amp;"」が未記入です！","OK")</f>
        <v>！「二次医療圏名」又は「符号」が未記入です！</v>
      </c>
    </row>
    <row r="7" spans="1:27" ht="5.25" customHeight="1" x14ac:dyDescent="0.15">
      <c r="I7" s="63"/>
    </row>
    <row r="8" spans="1:27" ht="18.600000000000001" customHeight="1" x14ac:dyDescent="0.15">
      <c r="A8" t="s">
        <v>1</v>
      </c>
      <c r="B8" s="153"/>
      <c r="C8" s="154"/>
      <c r="D8" s="154"/>
      <c r="E8" s="154"/>
      <c r="F8" s="154"/>
      <c r="G8" s="155"/>
      <c r="I8" s="63" t="s">
        <v>3</v>
      </c>
      <c r="J8" s="115"/>
      <c r="K8" s="116"/>
      <c r="M8" s="1"/>
      <c r="N8" s="1"/>
      <c r="O8" s="1"/>
      <c r="AA8" s="141" t="str">
        <f>IF(OR(B8="",J8="",K8=""),"！「"&amp;A8&amp;"」又は「"&amp;I8&amp;"」が未記入です！","OK")</f>
        <v>！「所轄保健所名」又は「符号」が未記入です！</v>
      </c>
    </row>
    <row r="9" spans="1:27" ht="5.25" customHeight="1" x14ac:dyDescent="0.15">
      <c r="I9" s="63"/>
    </row>
    <row r="10" spans="1:27" ht="18.600000000000001" customHeight="1" x14ac:dyDescent="0.15">
      <c r="A10" t="s">
        <v>2</v>
      </c>
      <c r="B10" s="153"/>
      <c r="C10" s="154"/>
      <c r="D10" s="154"/>
      <c r="E10" s="154"/>
      <c r="F10" s="154"/>
      <c r="G10" s="155"/>
      <c r="I10" s="63" t="s">
        <v>3</v>
      </c>
      <c r="J10" s="115"/>
      <c r="K10" s="120"/>
      <c r="L10" s="115"/>
      <c r="M10" s="119"/>
      <c r="N10" s="116"/>
      <c r="AA10" s="141" t="str">
        <f>IF(OR(B10="",J10="",K10="",L10="",M10="",N10=""),"！「"&amp;A10&amp;"」又は「"&amp;I10&amp;"」が未記入です！","OK")</f>
        <v>！「市町村名」又は「符号」が未記入です！</v>
      </c>
    </row>
    <row r="11" spans="1:27" ht="6" customHeight="1" x14ac:dyDescent="0.15"/>
    <row r="12" spans="1:27" ht="18.600000000000001" customHeight="1" x14ac:dyDescent="0.15">
      <c r="A12" s="174" t="s">
        <v>5</v>
      </c>
      <c r="B12" s="174"/>
      <c r="C12" s="175"/>
      <c r="D12" s="176"/>
      <c r="E12" s="177"/>
      <c r="F12" s="177"/>
      <c r="G12" s="177"/>
      <c r="H12" s="177"/>
      <c r="I12" s="177"/>
      <c r="J12" s="177"/>
      <c r="K12" s="177"/>
      <c r="L12" s="177"/>
      <c r="M12" s="177"/>
      <c r="N12" s="177"/>
      <c r="O12" s="177"/>
      <c r="P12" s="177"/>
      <c r="Q12" s="177"/>
      <c r="R12" s="177"/>
      <c r="S12" s="177"/>
      <c r="T12" s="177"/>
      <c r="U12" s="177"/>
      <c r="V12" s="177"/>
      <c r="W12" s="177"/>
      <c r="X12" s="177"/>
      <c r="Y12" s="178"/>
      <c r="AA12" s="141" t="str">
        <f>IF(OR(D12=""),"！「"&amp;A12&amp;"」が未記入です！","OK")</f>
        <v>！「フリガナ」が未記入です！</v>
      </c>
    </row>
    <row r="13" spans="1:27" ht="18.600000000000001" customHeight="1" x14ac:dyDescent="0.15">
      <c r="A13" s="179" t="s">
        <v>209</v>
      </c>
      <c r="B13" s="179"/>
      <c r="C13" s="180"/>
      <c r="D13" s="181"/>
      <c r="E13" s="182"/>
      <c r="F13" s="182"/>
      <c r="G13" s="182"/>
      <c r="H13" s="182"/>
      <c r="I13" s="182"/>
      <c r="J13" s="182"/>
      <c r="K13" s="182"/>
      <c r="L13" s="182"/>
      <c r="M13" s="182"/>
      <c r="N13" s="182"/>
      <c r="O13" s="182"/>
      <c r="P13" s="182"/>
      <c r="Q13" s="182"/>
      <c r="R13" s="182"/>
      <c r="S13" s="182"/>
      <c r="T13" s="182"/>
      <c r="U13" s="182"/>
      <c r="V13" s="182"/>
      <c r="W13" s="182"/>
      <c r="X13" s="182"/>
      <c r="Y13" s="183"/>
      <c r="AA13" s="141" t="str">
        <f>IF(OR(D13=""),"！「"&amp;A13&amp;"」が未記入です！","OK")</f>
        <v>！「(1)無歯科医地区名」が未記入です！</v>
      </c>
    </row>
    <row r="14" spans="1:27" ht="18.600000000000001" customHeight="1" x14ac:dyDescent="0.15">
      <c r="A14" s="184" t="s">
        <v>210</v>
      </c>
      <c r="B14" s="184"/>
      <c r="C14" s="184"/>
      <c r="D14" s="185"/>
      <c r="E14" s="186"/>
      <c r="F14" s="115"/>
      <c r="G14" s="119"/>
      <c r="H14" s="119"/>
      <c r="I14" s="116"/>
      <c r="J14" s="13" t="s">
        <v>211</v>
      </c>
      <c r="K14" s="115"/>
      <c r="L14" s="116"/>
      <c r="M14" s="13" t="s">
        <v>212</v>
      </c>
      <c r="N14" s="115"/>
      <c r="O14" s="116"/>
      <c r="P14" s="21"/>
      <c r="Q14" s="21"/>
      <c r="R14" s="21"/>
      <c r="S14" s="21"/>
      <c r="T14" s="21"/>
      <c r="U14" s="21"/>
      <c r="V14" s="21"/>
      <c r="W14" s="21"/>
      <c r="X14" s="21"/>
      <c r="Y14" s="11"/>
      <c r="AA14" s="141" t="str">
        <f>IF(OR(F14="",G14="",H14="",I14="",K14="",L14="",N14="",O14=""),"！「"&amp;A14&amp;"」が未記入です！","OK")</f>
        <v>！「(2)メッシュコード」が未記入です！</v>
      </c>
    </row>
    <row r="15" spans="1:27" ht="18.600000000000001" customHeight="1" x14ac:dyDescent="0.15">
      <c r="A15" s="156" t="s">
        <v>38</v>
      </c>
      <c r="B15" s="157"/>
      <c r="C15" s="157"/>
      <c r="D15" s="160" t="s">
        <v>213</v>
      </c>
      <c r="E15" s="161"/>
      <c r="F15" s="161"/>
      <c r="G15" s="161"/>
      <c r="H15" s="161"/>
      <c r="I15" s="161"/>
      <c r="J15" s="161"/>
      <c r="K15" s="161"/>
      <c r="L15" s="161"/>
      <c r="M15" s="161"/>
      <c r="N15" s="161"/>
      <c r="O15" s="161"/>
      <c r="P15" s="161"/>
      <c r="Q15" s="161"/>
      <c r="R15" s="161"/>
      <c r="S15" s="161"/>
      <c r="T15" s="161"/>
      <c r="U15" s="161"/>
      <c r="V15" s="161"/>
      <c r="W15" s="161"/>
      <c r="X15" s="162"/>
      <c r="Y15" s="163"/>
      <c r="AA15" s="141" t="str">
        <f>IF(OR(Y15=""),"！「"&amp;A15&amp;"」が未記入です！","OK")</f>
        <v>！「(3)調査対象となる事情」が未記入です！</v>
      </c>
    </row>
    <row r="16" spans="1:27" ht="18.600000000000001" customHeight="1" x14ac:dyDescent="0.15">
      <c r="A16" s="158"/>
      <c r="B16" s="159"/>
      <c r="C16" s="159"/>
      <c r="D16" s="165" t="s">
        <v>214</v>
      </c>
      <c r="E16" s="166"/>
      <c r="F16" s="166"/>
      <c r="G16" s="166"/>
      <c r="H16" s="166"/>
      <c r="I16" s="166"/>
      <c r="J16" s="166"/>
      <c r="K16" s="166"/>
      <c r="L16" s="166"/>
      <c r="M16" s="166"/>
      <c r="N16" s="166"/>
      <c r="O16" s="166"/>
      <c r="P16" s="166"/>
      <c r="Q16" s="166"/>
      <c r="R16" s="166"/>
      <c r="S16" s="166"/>
      <c r="T16" s="166"/>
      <c r="U16" s="166"/>
      <c r="V16" s="166"/>
      <c r="W16" s="166"/>
      <c r="X16" s="167"/>
      <c r="Y16" s="164"/>
    </row>
    <row r="17" spans="1:47" ht="18.600000000000001" customHeight="1" x14ac:dyDescent="0.15">
      <c r="A17" s="87"/>
      <c r="B17" s="88"/>
      <c r="C17" s="88"/>
      <c r="D17" s="40" t="s">
        <v>177</v>
      </c>
      <c r="E17" s="89"/>
      <c r="F17" s="89"/>
      <c r="G17" s="89"/>
      <c r="H17" s="89"/>
      <c r="I17" s="89"/>
      <c r="J17" s="89"/>
      <c r="K17" s="89"/>
      <c r="L17" s="89"/>
      <c r="M17" s="89"/>
      <c r="N17" s="89"/>
      <c r="O17" s="89"/>
      <c r="P17" s="89"/>
      <c r="Q17" s="89"/>
      <c r="R17" s="89"/>
      <c r="S17" s="89"/>
      <c r="T17" s="89"/>
      <c r="U17" s="89"/>
      <c r="V17" s="89"/>
      <c r="W17" s="89"/>
      <c r="X17" s="89"/>
      <c r="Y17" s="84"/>
    </row>
    <row r="18" spans="1:47" ht="18.600000000000001" customHeight="1" x14ac:dyDescent="0.15">
      <c r="A18" s="87"/>
      <c r="B18" s="88"/>
      <c r="C18" s="88"/>
      <c r="D18" s="121">
        <v>1</v>
      </c>
      <c r="E18" s="168" t="s">
        <v>215</v>
      </c>
      <c r="F18" s="169"/>
      <c r="G18" s="169"/>
      <c r="H18" s="169"/>
      <c r="I18" s="169"/>
      <c r="J18" s="169"/>
      <c r="K18" s="169"/>
      <c r="L18" s="169"/>
      <c r="M18" s="169"/>
      <c r="N18" s="169"/>
      <c r="O18" s="169"/>
      <c r="P18" s="169"/>
      <c r="Q18" s="169"/>
      <c r="R18" s="169"/>
      <c r="S18" s="169"/>
      <c r="T18" s="169"/>
      <c r="U18" s="169"/>
      <c r="V18" s="169"/>
      <c r="W18" s="169"/>
      <c r="X18" s="169"/>
      <c r="Y18" s="170"/>
      <c r="AA18" s="141" t="b">
        <f>IF(Y15="a",IF(OR(D18="①",D19="②",D20="③",D21="④"),"aを選択した場合は○で囲む必要はありません","OK"),IF(Y15="b",IF(OR(D18="①",D19="②",D20="③",D21="④"),"OK","該当する番号を○で囲ってください")))</f>
        <v>0</v>
      </c>
    </row>
    <row r="19" spans="1:47" ht="18.600000000000001" customHeight="1" x14ac:dyDescent="0.15">
      <c r="A19" s="87"/>
      <c r="B19" s="88"/>
      <c r="C19" s="88"/>
      <c r="D19" s="122">
        <v>2</v>
      </c>
      <c r="E19" s="171" t="s">
        <v>216</v>
      </c>
      <c r="F19" s="172"/>
      <c r="G19" s="172"/>
      <c r="H19" s="172"/>
      <c r="I19" s="172"/>
      <c r="J19" s="172"/>
      <c r="K19" s="172"/>
      <c r="L19" s="172"/>
      <c r="M19" s="172"/>
      <c r="N19" s="172"/>
      <c r="O19" s="172"/>
      <c r="P19" s="172"/>
      <c r="Q19" s="172"/>
      <c r="R19" s="172"/>
      <c r="S19" s="172"/>
      <c r="T19" s="172"/>
      <c r="U19" s="172"/>
      <c r="V19" s="172"/>
      <c r="W19" s="172"/>
      <c r="X19" s="172"/>
      <c r="Y19" s="173"/>
    </row>
    <row r="20" spans="1:47" ht="18.600000000000001" customHeight="1" x14ac:dyDescent="0.15">
      <c r="A20" s="87"/>
      <c r="B20" s="88"/>
      <c r="C20" s="88"/>
      <c r="D20" s="122">
        <v>3</v>
      </c>
      <c r="E20" s="168" t="s">
        <v>217</v>
      </c>
      <c r="F20" s="169"/>
      <c r="G20" s="169"/>
      <c r="H20" s="169"/>
      <c r="I20" s="169"/>
      <c r="J20" s="169"/>
      <c r="K20" s="169"/>
      <c r="L20" s="169"/>
      <c r="M20" s="169"/>
      <c r="N20" s="169"/>
      <c r="O20" s="169"/>
      <c r="P20" s="169"/>
      <c r="Q20" s="169"/>
      <c r="R20" s="169"/>
      <c r="S20" s="169"/>
      <c r="T20" s="169"/>
      <c r="U20" s="169"/>
      <c r="V20" s="169"/>
      <c r="W20" s="169"/>
      <c r="X20" s="169"/>
      <c r="Y20" s="170"/>
    </row>
    <row r="21" spans="1:47" ht="18.600000000000001" customHeight="1" x14ac:dyDescent="0.15">
      <c r="A21" s="87"/>
      <c r="B21" s="88"/>
      <c r="C21" s="88"/>
      <c r="D21" s="121">
        <v>4</v>
      </c>
      <c r="E21" s="168" t="s">
        <v>218</v>
      </c>
      <c r="F21" s="169"/>
      <c r="G21" s="169"/>
      <c r="H21" s="169"/>
      <c r="I21" s="169"/>
      <c r="J21" s="169"/>
      <c r="K21" s="169"/>
      <c r="L21" s="169"/>
      <c r="M21" s="169"/>
      <c r="N21" s="169"/>
      <c r="O21" s="169"/>
      <c r="P21" s="169"/>
      <c r="Q21" s="169"/>
      <c r="R21" s="169"/>
      <c r="S21" s="169"/>
      <c r="T21" s="169"/>
      <c r="U21" s="169"/>
      <c r="V21" s="169"/>
      <c r="W21" s="169"/>
      <c r="X21" s="169"/>
      <c r="Y21" s="170"/>
    </row>
    <row r="22" spans="1:47" ht="18.600000000000001" customHeight="1" x14ac:dyDescent="0.15">
      <c r="A22" s="200" t="s">
        <v>64</v>
      </c>
      <c r="B22" s="201"/>
      <c r="C22" s="201"/>
      <c r="D22" s="20" t="s">
        <v>179</v>
      </c>
      <c r="E22" s="14"/>
      <c r="F22" s="14"/>
      <c r="G22" s="14"/>
      <c r="H22" s="14"/>
      <c r="I22" s="14"/>
      <c r="J22" s="14"/>
      <c r="K22" s="14"/>
      <c r="L22" s="14"/>
      <c r="M22" s="14"/>
      <c r="N22" s="14"/>
      <c r="O22" s="14"/>
      <c r="P22" s="14"/>
      <c r="Q22" s="14"/>
      <c r="R22" s="14"/>
      <c r="S22" s="14"/>
      <c r="T22" s="15"/>
      <c r="U22" s="15"/>
      <c r="V22" s="15"/>
      <c r="W22" s="15"/>
      <c r="X22" s="16"/>
      <c r="Y22" s="23"/>
      <c r="AA22" s="141" t="str">
        <f>IF(AND(D23=1,H23=2,L23=3,P23=4,D24=5,H24=6,L24=7,P24=8),"！「"&amp;A22&amp;"」が未記入です！","OK")</f>
        <v>！「
(4)法律適用状況」が未記入です！</v>
      </c>
    </row>
    <row r="23" spans="1:47" ht="18.600000000000001" customHeight="1" x14ac:dyDescent="0.15">
      <c r="A23" s="202"/>
      <c r="B23" s="203"/>
      <c r="C23" s="203"/>
      <c r="D23" s="121">
        <v>1</v>
      </c>
      <c r="E23" s="205" t="s">
        <v>66</v>
      </c>
      <c r="F23" s="205"/>
      <c r="G23" s="205"/>
      <c r="H23" s="121">
        <v>2</v>
      </c>
      <c r="I23" s="205" t="s">
        <v>68</v>
      </c>
      <c r="J23" s="205"/>
      <c r="K23" s="206"/>
      <c r="L23" s="121">
        <v>3</v>
      </c>
      <c r="M23" s="205" t="s">
        <v>219</v>
      </c>
      <c r="N23" s="205"/>
      <c r="O23" s="206"/>
      <c r="P23" s="124">
        <v>4</v>
      </c>
      <c r="Q23" s="205" t="s">
        <v>220</v>
      </c>
      <c r="R23" s="205"/>
      <c r="S23" s="206"/>
      <c r="T23" s="33"/>
      <c r="U23" s="33"/>
      <c r="V23" s="33"/>
      <c r="W23" s="33"/>
      <c r="X23" s="10"/>
      <c r="Y23" s="23"/>
      <c r="AU23" s="31"/>
    </row>
    <row r="24" spans="1:47" ht="18.600000000000001" customHeight="1" x14ac:dyDescent="0.15">
      <c r="A24" s="204"/>
      <c r="B24" s="203"/>
      <c r="C24" s="203"/>
      <c r="D24" s="123">
        <v>5</v>
      </c>
      <c r="E24" s="166" t="s">
        <v>67</v>
      </c>
      <c r="F24" s="166"/>
      <c r="G24" s="166"/>
      <c r="H24" s="123">
        <v>6</v>
      </c>
      <c r="I24" s="166" t="s">
        <v>65</v>
      </c>
      <c r="J24" s="166"/>
      <c r="K24" s="187"/>
      <c r="L24" s="123">
        <v>7</v>
      </c>
      <c r="M24" s="166" t="s">
        <v>81</v>
      </c>
      <c r="N24" s="166"/>
      <c r="O24" s="187"/>
      <c r="P24" s="125">
        <v>8</v>
      </c>
      <c r="Q24" s="166" t="s">
        <v>69</v>
      </c>
      <c r="R24" s="166"/>
      <c r="S24" s="187"/>
      <c r="T24" s="18"/>
      <c r="U24" s="18"/>
      <c r="V24" s="18"/>
      <c r="W24" s="18"/>
      <c r="X24" s="19"/>
      <c r="Y24" s="34"/>
      <c r="AA24" s="141"/>
      <c r="AU24" s="31"/>
    </row>
    <row r="25" spans="1:47" ht="18.600000000000001" customHeight="1" x14ac:dyDescent="0.15">
      <c r="A25" s="188" t="s">
        <v>6</v>
      </c>
      <c r="B25" s="189"/>
      <c r="C25" s="189"/>
      <c r="D25" s="190"/>
      <c r="E25" s="191"/>
      <c r="F25" s="192" t="s">
        <v>221</v>
      </c>
      <c r="G25" s="193"/>
      <c r="H25" s="194" t="s">
        <v>222</v>
      </c>
      <c r="I25" s="195"/>
      <c r="J25" s="195"/>
      <c r="K25" s="195"/>
      <c r="L25" s="196"/>
      <c r="M25" s="190"/>
      <c r="N25" s="191"/>
      <c r="O25" s="192" t="s">
        <v>223</v>
      </c>
      <c r="P25" s="193"/>
      <c r="Q25" s="197" t="s">
        <v>35</v>
      </c>
      <c r="R25" s="198"/>
      <c r="S25" s="198"/>
      <c r="T25" s="198"/>
      <c r="U25" s="199"/>
      <c r="V25" s="190"/>
      <c r="W25" s="191"/>
      <c r="X25" s="192" t="s">
        <v>221</v>
      </c>
      <c r="Y25" s="193"/>
      <c r="AA25" s="141" t="str">
        <f>IF(OR(D25="",M25="",V25=""),"！「"&amp;A25&amp;"」又は「"&amp;H25&amp;"」又は「"&amp;Q25&amp;"」が未記入です！","OK")</f>
        <v>！「(5)総世帯数」又は「(6)高齢者世帯数」又は「(7)自動車（船）保有世帯数」が未記入です！</v>
      </c>
      <c r="AU25" s="29"/>
    </row>
    <row r="26" spans="1:47" ht="18.600000000000001" customHeight="1" x14ac:dyDescent="0.15">
      <c r="A26" s="207" t="s">
        <v>36</v>
      </c>
      <c r="B26" s="207"/>
      <c r="C26" s="207"/>
      <c r="D26" s="208" t="s">
        <v>7</v>
      </c>
      <c r="E26" s="210" t="s">
        <v>82</v>
      </c>
      <c r="F26" s="211"/>
      <c r="G26" s="211"/>
      <c r="H26" s="211"/>
      <c r="I26" s="211"/>
      <c r="J26" s="126"/>
      <c r="K26" s="39" t="s">
        <v>224</v>
      </c>
      <c r="L26" s="126"/>
      <c r="M26" s="212" t="s">
        <v>225</v>
      </c>
      <c r="N26" s="212"/>
      <c r="O26" s="212"/>
      <c r="P26" s="212"/>
      <c r="Q26" s="212"/>
      <c r="R26" s="212"/>
      <c r="S26" s="213"/>
      <c r="T26" s="214" t="s">
        <v>16</v>
      </c>
      <c r="U26" s="214"/>
      <c r="V26" s="214"/>
      <c r="W26" s="214" t="s">
        <v>17</v>
      </c>
      <c r="X26" s="214"/>
      <c r="Y26" s="214"/>
      <c r="AA26" s="141" t="str">
        <f>IF(OR(J26="",L26=""),"！「時点」が未記入です！","OK")</f>
        <v>！「時点」が未記入です！</v>
      </c>
      <c r="AU26" s="30"/>
    </row>
    <row r="27" spans="1:47" ht="18.600000000000001" customHeight="1" x14ac:dyDescent="0.15">
      <c r="A27" s="207"/>
      <c r="B27" s="207"/>
      <c r="C27" s="207"/>
      <c r="D27" s="209"/>
      <c r="E27" s="215" t="s">
        <v>11</v>
      </c>
      <c r="F27" s="216"/>
      <c r="G27" s="217"/>
      <c r="H27" s="215" t="s">
        <v>12</v>
      </c>
      <c r="I27" s="216"/>
      <c r="J27" s="217"/>
      <c r="K27" s="215" t="s">
        <v>13</v>
      </c>
      <c r="L27" s="216"/>
      <c r="M27" s="216"/>
      <c r="N27" s="215" t="s">
        <v>14</v>
      </c>
      <c r="O27" s="216"/>
      <c r="P27" s="217"/>
      <c r="Q27" s="215" t="s">
        <v>15</v>
      </c>
      <c r="R27" s="216"/>
      <c r="S27" s="217"/>
      <c r="T27" s="214"/>
      <c r="U27" s="214"/>
      <c r="V27" s="214"/>
      <c r="W27" s="214"/>
      <c r="X27" s="214"/>
      <c r="Y27" s="214"/>
    </row>
    <row r="28" spans="1:47" ht="18.600000000000001" customHeight="1" x14ac:dyDescent="0.15">
      <c r="A28" s="207"/>
      <c r="B28" s="207"/>
      <c r="C28" s="207"/>
      <c r="D28" s="91" t="s">
        <v>8</v>
      </c>
      <c r="E28" s="218">
        <f>SUM(H28:S28)</f>
        <v>0</v>
      </c>
      <c r="F28" s="219"/>
      <c r="G28" s="220"/>
      <c r="H28" s="221"/>
      <c r="I28" s="221"/>
      <c r="J28" s="221"/>
      <c r="K28" s="222"/>
      <c r="L28" s="223"/>
      <c r="M28" s="224"/>
      <c r="N28" s="221"/>
      <c r="O28" s="221"/>
      <c r="P28" s="221"/>
      <c r="Q28" s="221"/>
      <c r="R28" s="222"/>
      <c r="S28" s="221"/>
      <c r="T28" s="221"/>
      <c r="U28" s="221"/>
      <c r="V28" s="221"/>
      <c r="W28" s="221"/>
      <c r="X28" s="221"/>
      <c r="Y28" s="221"/>
      <c r="AA28" s="141" t="str">
        <f>IF(OR(H28="",K28="",N28="",Q28=""&lt;T28="",W28="",H29="",K29="",N29="",Q29="",T29="",W29="",H30="",K30="",N30="",Q30="",T30="",W30=""),"！「"&amp;A26&amp;"」が未記入です！","OK")</f>
        <v>！「
(8)地区内人口等の状況」が未記入です！</v>
      </c>
    </row>
    <row r="29" spans="1:47" ht="18.600000000000001" customHeight="1" x14ac:dyDescent="0.15">
      <c r="A29" s="207"/>
      <c r="B29" s="207"/>
      <c r="C29" s="207"/>
      <c r="D29" s="91" t="s">
        <v>9</v>
      </c>
      <c r="E29" s="218">
        <f>SUM(H29:S29)</f>
        <v>0</v>
      </c>
      <c r="F29" s="219"/>
      <c r="G29" s="220"/>
      <c r="H29" s="221"/>
      <c r="I29" s="221"/>
      <c r="J29" s="221"/>
      <c r="K29" s="222"/>
      <c r="L29" s="223"/>
      <c r="M29" s="224"/>
      <c r="N29" s="221"/>
      <c r="O29" s="221"/>
      <c r="P29" s="221"/>
      <c r="Q29" s="221"/>
      <c r="R29" s="222"/>
      <c r="S29" s="221"/>
      <c r="T29" s="221"/>
      <c r="U29" s="221"/>
      <c r="V29" s="221"/>
      <c r="W29" s="221"/>
      <c r="X29" s="221"/>
      <c r="Y29" s="221"/>
    </row>
    <row r="30" spans="1:47" ht="18.600000000000001" customHeight="1" x14ac:dyDescent="0.15">
      <c r="A30" s="207"/>
      <c r="B30" s="207"/>
      <c r="C30" s="207"/>
      <c r="D30" s="90" t="s">
        <v>10</v>
      </c>
      <c r="E30" s="233">
        <f>SUM(H30:S30)</f>
        <v>0</v>
      </c>
      <c r="F30" s="234"/>
      <c r="G30" s="235"/>
      <c r="H30" s="225"/>
      <c r="I30" s="225"/>
      <c r="J30" s="225"/>
      <c r="K30" s="236"/>
      <c r="L30" s="237"/>
      <c r="M30" s="237"/>
      <c r="N30" s="225"/>
      <c r="O30" s="225"/>
      <c r="P30" s="225"/>
      <c r="Q30" s="225"/>
      <c r="R30" s="236"/>
      <c r="S30" s="225"/>
      <c r="T30" s="225"/>
      <c r="U30" s="225"/>
      <c r="V30" s="225"/>
      <c r="W30" s="225"/>
      <c r="X30" s="225"/>
      <c r="Y30" s="225"/>
    </row>
    <row r="31" spans="1:47" ht="18.600000000000001" customHeight="1" x14ac:dyDescent="0.15">
      <c r="A31" s="207"/>
      <c r="B31" s="207"/>
      <c r="C31" s="207"/>
      <c r="D31" s="41"/>
      <c r="E31" s="226">
        <f>SUM(H31:S31)</f>
        <v>0</v>
      </c>
      <c r="F31" s="227"/>
      <c r="G31" s="228"/>
      <c r="H31" s="229">
        <f>SUM(H28:J29)</f>
        <v>0</v>
      </c>
      <c r="I31" s="230"/>
      <c r="J31" s="231"/>
      <c r="K31" s="229">
        <f>SUM(K28:M29)</f>
        <v>0</v>
      </c>
      <c r="L31" s="230"/>
      <c r="M31" s="230"/>
      <c r="N31" s="229">
        <f>SUM(N28:P29)</f>
        <v>0</v>
      </c>
      <c r="O31" s="230"/>
      <c r="P31" s="231"/>
      <c r="Q31" s="229">
        <f>SUM(Q28:S29)</f>
        <v>0</v>
      </c>
      <c r="R31" s="230"/>
      <c r="S31" s="231"/>
      <c r="T31" s="232">
        <f>SUM(T28:V29)</f>
        <v>0</v>
      </c>
      <c r="U31" s="232"/>
      <c r="V31" s="232"/>
      <c r="W31" s="232">
        <f>SUM(W28:Y29)</f>
        <v>0</v>
      </c>
      <c r="X31" s="232"/>
      <c r="Y31" s="232"/>
    </row>
    <row r="32" spans="1:47" ht="18.600000000000001" customHeight="1" x14ac:dyDescent="0.15">
      <c r="A32" s="238" t="s">
        <v>226</v>
      </c>
      <c r="B32" s="239"/>
      <c r="C32" s="240"/>
      <c r="D32" s="247" t="s">
        <v>227</v>
      </c>
      <c r="E32" s="248"/>
      <c r="F32" s="249"/>
      <c r="G32" s="257" t="s">
        <v>18</v>
      </c>
      <c r="H32" s="257"/>
      <c r="I32" s="258"/>
      <c r="J32" s="261" t="s">
        <v>178</v>
      </c>
      <c r="K32" s="262"/>
      <c r="L32" s="262"/>
      <c r="M32" s="262"/>
      <c r="N32" s="262"/>
      <c r="O32" s="262"/>
      <c r="P32" s="262"/>
      <c r="Q32" s="262"/>
      <c r="R32" s="262"/>
      <c r="S32" s="262"/>
      <c r="T32" s="262"/>
      <c r="U32" s="262"/>
      <c r="V32" s="262"/>
      <c r="W32" s="262"/>
      <c r="X32" s="262"/>
      <c r="Y32" s="263"/>
      <c r="AA32" s="141" t="str">
        <f>IF(AND(J33=1,O33=2,J34=3),"！「"&amp;G32&amp;"」が未記入です！","OK")</f>
        <v>！「実施主体」が未記入です！</v>
      </c>
    </row>
    <row r="33" spans="1:27" ht="18.600000000000001" customHeight="1" x14ac:dyDescent="0.15">
      <c r="A33" s="241"/>
      <c r="B33" s="242"/>
      <c r="C33" s="243"/>
      <c r="D33" s="250"/>
      <c r="E33" s="251"/>
      <c r="F33" s="252"/>
      <c r="G33" s="257"/>
      <c r="H33" s="257"/>
      <c r="I33" s="258"/>
      <c r="J33" s="121">
        <v>1</v>
      </c>
      <c r="K33" s="264" t="s">
        <v>228</v>
      </c>
      <c r="L33" s="205"/>
      <c r="M33" s="205"/>
      <c r="N33" s="205"/>
      <c r="O33" s="121">
        <v>2</v>
      </c>
      <c r="P33" s="205" t="s">
        <v>229</v>
      </c>
      <c r="Q33" s="205"/>
      <c r="R33" s="205"/>
      <c r="S33" s="206"/>
      <c r="T33" s="37"/>
      <c r="U33" s="86"/>
      <c r="V33" s="86"/>
      <c r="W33" s="86"/>
      <c r="X33" s="86"/>
      <c r="Y33" s="32"/>
    </row>
    <row r="34" spans="1:27" ht="18.600000000000001" customHeight="1" x14ac:dyDescent="0.15">
      <c r="A34" s="241"/>
      <c r="B34" s="242"/>
      <c r="C34" s="243"/>
      <c r="D34" s="253"/>
      <c r="E34" s="251"/>
      <c r="F34" s="252"/>
      <c r="G34" s="259"/>
      <c r="H34" s="259"/>
      <c r="I34" s="260"/>
      <c r="J34" s="121">
        <v>3</v>
      </c>
      <c r="K34" s="96" t="s">
        <v>230</v>
      </c>
      <c r="L34" s="19"/>
      <c r="M34" s="154"/>
      <c r="N34" s="154"/>
      <c r="O34" s="154"/>
      <c r="P34" s="154"/>
      <c r="Q34" s="154"/>
      <c r="R34" s="154"/>
      <c r="S34" s="154"/>
      <c r="T34" s="154"/>
      <c r="U34" s="154"/>
      <c r="V34" s="154"/>
      <c r="W34" s="154"/>
      <c r="X34" s="154"/>
      <c r="Y34" s="25" t="s">
        <v>231</v>
      </c>
      <c r="AA34" s="141" t="str">
        <f>IF(J34=3,IF(M34="","OK","！（　　）は記入する必要はありません！"),IF(J34="③",IF(M34="","！（　　）が未記入です！","OK")))</f>
        <v>OK</v>
      </c>
    </row>
    <row r="35" spans="1:27" ht="18.600000000000001" customHeight="1" x14ac:dyDescent="0.15">
      <c r="A35" s="241"/>
      <c r="B35" s="242"/>
      <c r="C35" s="243"/>
      <c r="D35" s="253"/>
      <c r="E35" s="251"/>
      <c r="F35" s="252"/>
      <c r="G35" s="259" t="s">
        <v>19</v>
      </c>
      <c r="H35" s="259"/>
      <c r="I35" s="260"/>
      <c r="J35" s="265" t="s">
        <v>40</v>
      </c>
      <c r="K35" s="266"/>
      <c r="L35" s="266"/>
      <c r="M35" s="267"/>
      <c r="N35" s="267"/>
      <c r="O35" s="97" t="s">
        <v>39</v>
      </c>
      <c r="P35" s="272" t="s">
        <v>20</v>
      </c>
      <c r="Q35" s="272"/>
      <c r="R35" s="272"/>
      <c r="S35" s="274" t="s">
        <v>40</v>
      </c>
      <c r="T35" s="275"/>
      <c r="U35" s="275"/>
      <c r="V35" s="267"/>
      <c r="W35" s="267"/>
      <c r="X35" s="97" t="s">
        <v>39</v>
      </c>
      <c r="Y35" s="8"/>
      <c r="AA35" s="141" t="str">
        <f>IF(OR(M35="",V35="",M36="",V36=""),"！「"&amp;G35&amp;"」又は「"&amp;P35&amp;"」が未記入です！","OK")</f>
        <v>！「実施回数」又は「受診者延数」が未記入です！</v>
      </c>
    </row>
    <row r="36" spans="1:27" ht="18.600000000000001" customHeight="1" x14ac:dyDescent="0.15">
      <c r="A36" s="241"/>
      <c r="B36" s="242"/>
      <c r="C36" s="243"/>
      <c r="D36" s="253"/>
      <c r="E36" s="251"/>
      <c r="F36" s="252"/>
      <c r="G36" s="259"/>
      <c r="H36" s="259"/>
      <c r="I36" s="260"/>
      <c r="J36" s="274" t="s">
        <v>41</v>
      </c>
      <c r="K36" s="275"/>
      <c r="L36" s="275"/>
      <c r="M36" s="267"/>
      <c r="N36" s="267"/>
      <c r="O36" s="97" t="s">
        <v>39</v>
      </c>
      <c r="P36" s="273"/>
      <c r="Q36" s="273"/>
      <c r="R36" s="273"/>
      <c r="S36" s="274" t="s">
        <v>41</v>
      </c>
      <c r="T36" s="275"/>
      <c r="U36" s="275"/>
      <c r="V36" s="267"/>
      <c r="W36" s="267"/>
      <c r="X36" s="97" t="s">
        <v>39</v>
      </c>
      <c r="Y36" s="36"/>
    </row>
    <row r="37" spans="1:27" ht="18.600000000000001" customHeight="1" x14ac:dyDescent="0.15">
      <c r="A37" s="241"/>
      <c r="B37" s="242"/>
      <c r="C37" s="243"/>
      <c r="D37" s="253"/>
      <c r="E37" s="251"/>
      <c r="F37" s="252"/>
      <c r="G37" s="268" t="s">
        <v>188</v>
      </c>
      <c r="H37" s="268"/>
      <c r="I37" s="269"/>
      <c r="J37" s="261" t="s">
        <v>178</v>
      </c>
      <c r="K37" s="262"/>
      <c r="L37" s="262"/>
      <c r="M37" s="262"/>
      <c r="N37" s="262"/>
      <c r="O37" s="262"/>
      <c r="P37" s="262"/>
      <c r="Q37" s="262"/>
      <c r="R37" s="262"/>
      <c r="S37" s="262"/>
      <c r="T37" s="262"/>
      <c r="U37" s="262"/>
      <c r="V37" s="262"/>
      <c r="W37" s="262"/>
      <c r="X37" s="262"/>
      <c r="Y37" s="263"/>
      <c r="AA37" s="141" t="str">
        <f>IF(M35&lt;M36,IF(AND(J38=1,R38=2,J39=3),"OK","！実施回数が増えているので減の理由は記載不要です！"),IF(AND(J38=1,R38=2,J39=3),"！実施回数が減っているので「減の理由」を記載してください！","OK"))</f>
        <v>！実施回数が減っているので「減の理由」を記載してください！</v>
      </c>
    </row>
    <row r="38" spans="1:27" ht="18.600000000000001" customHeight="1" x14ac:dyDescent="0.15">
      <c r="A38" s="241"/>
      <c r="B38" s="242"/>
      <c r="C38" s="243"/>
      <c r="D38" s="253"/>
      <c r="E38" s="251"/>
      <c r="F38" s="252"/>
      <c r="G38" s="268"/>
      <c r="H38" s="268"/>
      <c r="I38" s="269"/>
      <c r="J38" s="121">
        <v>1</v>
      </c>
      <c r="K38" s="205" t="s">
        <v>232</v>
      </c>
      <c r="L38" s="205"/>
      <c r="M38" s="205"/>
      <c r="N38" s="205"/>
      <c r="O38" s="205"/>
      <c r="P38" s="205"/>
      <c r="Q38" s="206"/>
      <c r="R38" s="121">
        <v>2</v>
      </c>
      <c r="S38" s="270" t="s">
        <v>233</v>
      </c>
      <c r="T38" s="270"/>
      <c r="U38" s="270"/>
      <c r="V38" s="270"/>
      <c r="W38" s="270"/>
      <c r="X38" s="270"/>
      <c r="Y38" s="271"/>
    </row>
    <row r="39" spans="1:27" ht="18.600000000000001" customHeight="1" x14ac:dyDescent="0.15">
      <c r="A39" s="241"/>
      <c r="B39" s="242"/>
      <c r="C39" s="243"/>
      <c r="D39" s="254"/>
      <c r="E39" s="255"/>
      <c r="F39" s="256"/>
      <c r="G39" s="268"/>
      <c r="H39" s="268"/>
      <c r="I39" s="269"/>
      <c r="J39" s="121">
        <v>3</v>
      </c>
      <c r="K39" s="264" t="s">
        <v>70</v>
      </c>
      <c r="L39" s="205"/>
      <c r="M39" s="154"/>
      <c r="N39" s="154"/>
      <c r="O39" s="154"/>
      <c r="P39" s="154"/>
      <c r="Q39" s="154"/>
      <c r="R39" s="154"/>
      <c r="S39" s="154"/>
      <c r="T39" s="154"/>
      <c r="U39" s="154"/>
      <c r="V39" s="154"/>
      <c r="W39" s="154"/>
      <c r="X39" s="154"/>
      <c r="Y39" s="92" t="s">
        <v>234</v>
      </c>
      <c r="AA39" s="141" t="str">
        <f>IF(J39=3,IF(M39="","OK","！（　　）は記入する必要はありません！"),IF(J39="③",IF(M39="","！（　　）が未記入です！","OK")))</f>
        <v>OK</v>
      </c>
    </row>
    <row r="40" spans="1:27" ht="18.600000000000001" customHeight="1" x14ac:dyDescent="0.15">
      <c r="A40" s="241"/>
      <c r="B40" s="242"/>
      <c r="C40" s="243"/>
      <c r="D40" s="250" t="s">
        <v>235</v>
      </c>
      <c r="E40" s="251"/>
      <c r="F40" s="252"/>
      <c r="G40" s="257" t="s">
        <v>18</v>
      </c>
      <c r="H40" s="257"/>
      <c r="I40" s="258"/>
      <c r="J40" s="261" t="s">
        <v>178</v>
      </c>
      <c r="K40" s="262"/>
      <c r="L40" s="262"/>
      <c r="M40" s="262"/>
      <c r="N40" s="262"/>
      <c r="O40" s="262"/>
      <c r="P40" s="262"/>
      <c r="Q40" s="262"/>
      <c r="R40" s="262"/>
      <c r="S40" s="262"/>
      <c r="T40" s="262"/>
      <c r="U40" s="262"/>
      <c r="V40" s="262"/>
      <c r="W40" s="262"/>
      <c r="X40" s="262"/>
      <c r="Y40" s="263"/>
      <c r="AA40" s="141" t="str">
        <f>IF(AND(J41=1,O41=2,J42=3),"！「"&amp;G40&amp;"」が未記入です！","OK")</f>
        <v>！「実施主体」が未記入です！</v>
      </c>
    </row>
    <row r="41" spans="1:27" ht="18.600000000000001" customHeight="1" x14ac:dyDescent="0.15">
      <c r="A41" s="241"/>
      <c r="B41" s="242"/>
      <c r="C41" s="243"/>
      <c r="D41" s="250"/>
      <c r="E41" s="251"/>
      <c r="F41" s="252"/>
      <c r="G41" s="257"/>
      <c r="H41" s="257"/>
      <c r="I41" s="258"/>
      <c r="J41" s="121">
        <v>1</v>
      </c>
      <c r="K41" s="264" t="s">
        <v>236</v>
      </c>
      <c r="L41" s="205"/>
      <c r="M41" s="205"/>
      <c r="N41" s="205"/>
      <c r="O41" s="121">
        <v>2</v>
      </c>
      <c r="P41" s="205" t="s">
        <v>237</v>
      </c>
      <c r="Q41" s="205"/>
      <c r="R41" s="205"/>
      <c r="S41" s="206"/>
      <c r="T41" s="37"/>
      <c r="U41" s="86"/>
      <c r="V41" s="86"/>
      <c r="W41" s="86"/>
      <c r="X41" s="86"/>
      <c r="Y41" s="32"/>
    </row>
    <row r="42" spans="1:27" ht="18.600000000000001" customHeight="1" x14ac:dyDescent="0.15">
      <c r="A42" s="241"/>
      <c r="B42" s="242"/>
      <c r="C42" s="243"/>
      <c r="D42" s="253"/>
      <c r="E42" s="251"/>
      <c r="F42" s="252"/>
      <c r="G42" s="259"/>
      <c r="H42" s="259"/>
      <c r="I42" s="260"/>
      <c r="J42" s="121">
        <v>3</v>
      </c>
      <c r="K42" s="96" t="s">
        <v>238</v>
      </c>
      <c r="L42" s="19"/>
      <c r="M42" s="154"/>
      <c r="N42" s="154"/>
      <c r="O42" s="154"/>
      <c r="P42" s="154"/>
      <c r="Q42" s="154"/>
      <c r="R42" s="154"/>
      <c r="S42" s="154"/>
      <c r="T42" s="154"/>
      <c r="U42" s="154"/>
      <c r="V42" s="154"/>
      <c r="W42" s="154"/>
      <c r="X42" s="154"/>
      <c r="Y42" s="25" t="s">
        <v>239</v>
      </c>
      <c r="AA42" s="141" t="str">
        <f>IF(J42=3,IF(M42="","OK","！（　　）は記入する必要はありません！"),IF(J42="③",IF(M42="","！（　　）が未記入です！","OK")))</f>
        <v>OK</v>
      </c>
    </row>
    <row r="43" spans="1:27" ht="18.600000000000001" customHeight="1" x14ac:dyDescent="0.15">
      <c r="A43" s="241"/>
      <c r="B43" s="242"/>
      <c r="C43" s="243"/>
      <c r="D43" s="253"/>
      <c r="E43" s="251"/>
      <c r="F43" s="252"/>
      <c r="G43" s="259" t="s">
        <v>19</v>
      </c>
      <c r="H43" s="259"/>
      <c r="I43" s="260"/>
      <c r="J43" s="265" t="s">
        <v>40</v>
      </c>
      <c r="K43" s="266"/>
      <c r="L43" s="266"/>
      <c r="M43" s="267"/>
      <c r="N43" s="267"/>
      <c r="O43" s="97" t="s">
        <v>39</v>
      </c>
      <c r="P43" s="272" t="s">
        <v>240</v>
      </c>
      <c r="Q43" s="272"/>
      <c r="R43" s="272"/>
      <c r="S43" s="274" t="s">
        <v>40</v>
      </c>
      <c r="T43" s="275"/>
      <c r="U43" s="275"/>
      <c r="V43" s="267"/>
      <c r="W43" s="267"/>
      <c r="X43" s="97" t="s">
        <v>89</v>
      </c>
      <c r="Y43" s="8"/>
      <c r="AA43" s="141" t="str">
        <f>IF(OR(M43="",V43="",M44="",V44=""),"！「"&amp;G43&amp;"」又は「"&amp;P43&amp;"」が未記入です！","OK")</f>
        <v>！「実施回数」又は「派遣延日数」が未記入です！</v>
      </c>
    </row>
    <row r="44" spans="1:27" ht="18.600000000000001" customHeight="1" x14ac:dyDescent="0.15">
      <c r="A44" s="241"/>
      <c r="B44" s="242"/>
      <c r="C44" s="243"/>
      <c r="D44" s="253"/>
      <c r="E44" s="251"/>
      <c r="F44" s="252"/>
      <c r="G44" s="259"/>
      <c r="H44" s="259"/>
      <c r="I44" s="260"/>
      <c r="J44" s="274" t="s">
        <v>41</v>
      </c>
      <c r="K44" s="275"/>
      <c r="L44" s="275"/>
      <c r="M44" s="267"/>
      <c r="N44" s="267"/>
      <c r="O44" s="97" t="s">
        <v>39</v>
      </c>
      <c r="P44" s="273"/>
      <c r="Q44" s="273"/>
      <c r="R44" s="273"/>
      <c r="S44" s="274" t="s">
        <v>41</v>
      </c>
      <c r="T44" s="275"/>
      <c r="U44" s="275"/>
      <c r="V44" s="267"/>
      <c r="W44" s="267"/>
      <c r="X44" s="97" t="s">
        <v>89</v>
      </c>
      <c r="Y44" s="36"/>
    </row>
    <row r="45" spans="1:27" ht="18.600000000000001" customHeight="1" x14ac:dyDescent="0.15">
      <c r="A45" s="241"/>
      <c r="B45" s="242"/>
      <c r="C45" s="243"/>
      <c r="D45" s="253"/>
      <c r="E45" s="251"/>
      <c r="F45" s="252"/>
      <c r="G45" s="259" t="s">
        <v>23</v>
      </c>
      <c r="H45" s="259"/>
      <c r="I45" s="260"/>
      <c r="J45" s="265" t="s">
        <v>40</v>
      </c>
      <c r="K45" s="266"/>
      <c r="L45" s="266"/>
      <c r="M45" s="267"/>
      <c r="N45" s="267"/>
      <c r="O45" s="97" t="s">
        <v>187</v>
      </c>
      <c r="P45" s="26"/>
      <c r="Q45" s="5"/>
      <c r="R45" s="5"/>
      <c r="S45" s="5"/>
      <c r="T45" s="5"/>
      <c r="U45" s="5"/>
      <c r="V45" s="5"/>
      <c r="W45" s="5"/>
      <c r="X45" s="5"/>
      <c r="Y45" s="8"/>
      <c r="AA45" s="141" t="str">
        <f>IF(OR(M45="",M46=""),"！「"&amp;G45&amp;"」が未記入です！","OK")</f>
        <v>！「受診者延数」が未記入です！</v>
      </c>
    </row>
    <row r="46" spans="1:27" ht="18.600000000000001" customHeight="1" x14ac:dyDescent="0.15">
      <c r="A46" s="241"/>
      <c r="B46" s="242"/>
      <c r="C46" s="243"/>
      <c r="D46" s="253"/>
      <c r="E46" s="251"/>
      <c r="F46" s="252"/>
      <c r="G46" s="259"/>
      <c r="H46" s="259"/>
      <c r="I46" s="260"/>
      <c r="J46" s="274" t="s">
        <v>41</v>
      </c>
      <c r="K46" s="275"/>
      <c r="L46" s="275"/>
      <c r="M46" s="267"/>
      <c r="N46" s="267"/>
      <c r="O46" s="97" t="s">
        <v>187</v>
      </c>
      <c r="P46" s="27"/>
      <c r="Q46" s="12"/>
      <c r="R46" s="12"/>
      <c r="S46" s="12"/>
      <c r="T46" s="12"/>
      <c r="U46" s="12"/>
      <c r="V46" s="12"/>
      <c r="W46" s="12"/>
      <c r="X46" s="12"/>
      <c r="Y46" s="28"/>
    </row>
    <row r="47" spans="1:27" ht="18.600000000000001" customHeight="1" x14ac:dyDescent="0.15">
      <c r="A47" s="241"/>
      <c r="B47" s="242"/>
      <c r="C47" s="243"/>
      <c r="D47" s="253"/>
      <c r="E47" s="251"/>
      <c r="F47" s="252"/>
      <c r="G47" s="268" t="s">
        <v>188</v>
      </c>
      <c r="H47" s="268"/>
      <c r="I47" s="269"/>
      <c r="J47" s="261" t="s">
        <v>178</v>
      </c>
      <c r="K47" s="262"/>
      <c r="L47" s="262"/>
      <c r="M47" s="262"/>
      <c r="N47" s="262"/>
      <c r="O47" s="262"/>
      <c r="P47" s="262"/>
      <c r="Q47" s="262"/>
      <c r="R47" s="262"/>
      <c r="S47" s="262"/>
      <c r="T47" s="262"/>
      <c r="U47" s="262"/>
      <c r="V47" s="262"/>
      <c r="W47" s="262"/>
      <c r="X47" s="262"/>
      <c r="Y47" s="263"/>
      <c r="AA47" s="141" t="str">
        <f>IF(M43&lt;=M44,IF(AND(J48=1,R48=2,J49=3),"OK","！実施回数が増えているので減の理由は記載不要です！"),IF(AND(J48=1,R48=2,J49=3),"！実施回数が減っているので「減の理由」を記載してください！","OK"))</f>
        <v>OK</v>
      </c>
    </row>
    <row r="48" spans="1:27" ht="18.600000000000001" customHeight="1" x14ac:dyDescent="0.15">
      <c r="A48" s="241"/>
      <c r="B48" s="242"/>
      <c r="C48" s="243"/>
      <c r="D48" s="253"/>
      <c r="E48" s="251"/>
      <c r="F48" s="252"/>
      <c r="G48" s="268"/>
      <c r="H48" s="268"/>
      <c r="I48" s="269"/>
      <c r="J48" s="121">
        <v>1</v>
      </c>
      <c r="K48" s="205" t="s">
        <v>232</v>
      </c>
      <c r="L48" s="205"/>
      <c r="M48" s="205"/>
      <c r="N48" s="205"/>
      <c r="O48" s="205"/>
      <c r="P48" s="205"/>
      <c r="Q48" s="206"/>
      <c r="R48" s="121">
        <v>2</v>
      </c>
      <c r="S48" s="270" t="s">
        <v>233</v>
      </c>
      <c r="T48" s="270"/>
      <c r="U48" s="270"/>
      <c r="V48" s="270"/>
      <c r="W48" s="270"/>
      <c r="X48" s="270"/>
      <c r="Y48" s="271"/>
    </row>
    <row r="49" spans="1:27" ht="18.600000000000001" customHeight="1" x14ac:dyDescent="0.15">
      <c r="A49" s="241"/>
      <c r="B49" s="242"/>
      <c r="C49" s="243"/>
      <c r="D49" s="253"/>
      <c r="E49" s="251"/>
      <c r="F49" s="252"/>
      <c r="G49" s="268"/>
      <c r="H49" s="268"/>
      <c r="I49" s="269"/>
      <c r="J49" s="121">
        <v>3</v>
      </c>
      <c r="K49" s="264" t="s">
        <v>70</v>
      </c>
      <c r="L49" s="205"/>
      <c r="M49" s="154"/>
      <c r="N49" s="154"/>
      <c r="O49" s="154"/>
      <c r="P49" s="154"/>
      <c r="Q49" s="154"/>
      <c r="R49" s="154"/>
      <c r="S49" s="276"/>
      <c r="T49" s="276"/>
      <c r="U49" s="276"/>
      <c r="V49" s="276"/>
      <c r="W49" s="276"/>
      <c r="X49" s="276"/>
      <c r="Y49" s="93" t="s">
        <v>241</v>
      </c>
      <c r="AA49" s="141" t="str">
        <f>IF(J49=3,IF(M49="","OK","！（　　）は記入する必要はありません！"),IF(J49="③",IF(M49="","！（　　）が未記入です！","OK")))</f>
        <v>OK</v>
      </c>
    </row>
    <row r="50" spans="1:27" ht="18.600000000000001" customHeight="1" x14ac:dyDescent="0.15">
      <c r="A50" s="241"/>
      <c r="B50" s="242"/>
      <c r="C50" s="243"/>
      <c r="D50" s="277" t="s">
        <v>242</v>
      </c>
      <c r="E50" s="277"/>
      <c r="F50" s="277"/>
      <c r="G50" s="278" t="s">
        <v>21</v>
      </c>
      <c r="H50" s="279"/>
      <c r="I50" s="279"/>
      <c r="J50" s="281" t="s">
        <v>178</v>
      </c>
      <c r="K50" s="282"/>
      <c r="L50" s="282"/>
      <c r="M50" s="282"/>
      <c r="N50" s="282"/>
      <c r="O50" s="262"/>
      <c r="P50" s="262"/>
      <c r="Q50" s="262"/>
      <c r="R50" s="282"/>
      <c r="S50" s="282"/>
      <c r="T50" s="282"/>
      <c r="U50" s="282"/>
      <c r="V50" s="282"/>
      <c r="W50" s="282"/>
      <c r="X50" s="282"/>
      <c r="Y50" s="283"/>
      <c r="AA50" s="141" t="str">
        <f>IF(AND(J51=1,O51=2,J52=3),"！「"&amp;G50&amp;"」が未記入です！","OK")</f>
        <v>！「実施機関」が未記入です！</v>
      </c>
    </row>
    <row r="51" spans="1:27" ht="18.600000000000001" customHeight="1" x14ac:dyDescent="0.15">
      <c r="A51" s="241"/>
      <c r="B51" s="242"/>
      <c r="C51" s="243"/>
      <c r="D51" s="277"/>
      <c r="E51" s="277"/>
      <c r="F51" s="277"/>
      <c r="G51" s="280"/>
      <c r="H51" s="272"/>
      <c r="I51" s="272"/>
      <c r="J51" s="122">
        <v>1</v>
      </c>
      <c r="K51" s="161" t="s">
        <v>243</v>
      </c>
      <c r="L51" s="161"/>
      <c r="M51" s="161"/>
      <c r="N51" s="161"/>
      <c r="O51" s="121">
        <v>2</v>
      </c>
      <c r="P51" s="205" t="s">
        <v>244</v>
      </c>
      <c r="Q51" s="205"/>
      <c r="R51" s="205"/>
      <c r="S51" s="206"/>
      <c r="T51" s="37"/>
      <c r="U51" s="86"/>
      <c r="V51" s="86"/>
      <c r="W51" s="86"/>
      <c r="X51" s="86"/>
      <c r="Y51" s="32"/>
    </row>
    <row r="52" spans="1:27" ht="18.600000000000001" customHeight="1" x14ac:dyDescent="0.15">
      <c r="A52" s="241"/>
      <c r="B52" s="242"/>
      <c r="C52" s="243"/>
      <c r="D52" s="277"/>
      <c r="E52" s="277"/>
      <c r="F52" s="277"/>
      <c r="G52" s="258"/>
      <c r="H52" s="273"/>
      <c r="I52" s="273"/>
      <c r="J52" s="121">
        <v>3</v>
      </c>
      <c r="K52" s="109" t="s">
        <v>245</v>
      </c>
      <c r="L52" s="98"/>
      <c r="M52" s="154"/>
      <c r="N52" s="154"/>
      <c r="O52" s="154"/>
      <c r="P52" s="154"/>
      <c r="Q52" s="154"/>
      <c r="R52" s="154"/>
      <c r="S52" s="154"/>
      <c r="T52" s="154"/>
      <c r="U52" s="154"/>
      <c r="V52" s="154"/>
      <c r="W52" s="154"/>
      <c r="X52" s="154"/>
      <c r="Y52" s="84" t="s">
        <v>234</v>
      </c>
      <c r="AA52" s="141" t="str">
        <f>IF(J52=3,IF(M52="","OK","！（　　）は記入する必要はありません！"),IF(J52="③",IF(M52="","！（　　）が未記入です！","OK")))</f>
        <v>OK</v>
      </c>
    </row>
    <row r="53" spans="1:27" ht="18.600000000000001" customHeight="1" x14ac:dyDescent="0.15">
      <c r="A53" s="241"/>
      <c r="B53" s="242"/>
      <c r="C53" s="243"/>
      <c r="D53" s="277"/>
      <c r="E53" s="277"/>
      <c r="F53" s="277"/>
      <c r="G53" s="259" t="s">
        <v>19</v>
      </c>
      <c r="H53" s="259"/>
      <c r="I53" s="260"/>
      <c r="J53" s="284"/>
      <c r="K53" s="285"/>
      <c r="L53" s="285"/>
      <c r="M53" s="285"/>
      <c r="N53" s="92" t="s">
        <v>246</v>
      </c>
      <c r="O53" s="95"/>
      <c r="P53" s="38"/>
      <c r="Q53" s="38"/>
      <c r="R53" s="38"/>
      <c r="S53" s="38"/>
      <c r="T53" s="38"/>
      <c r="U53" s="38"/>
      <c r="V53" s="38"/>
      <c r="W53" s="38"/>
      <c r="X53" s="38"/>
      <c r="Y53" s="4"/>
      <c r="AA53" s="141" t="str">
        <f>IF(OR(J53=""),"！「"&amp;G53&amp;"」が未記入です！","OK")</f>
        <v>！「実施回数」が未記入です！</v>
      </c>
    </row>
    <row r="54" spans="1:27" ht="18.600000000000001" customHeight="1" x14ac:dyDescent="0.15">
      <c r="A54" s="241"/>
      <c r="B54" s="242"/>
      <c r="C54" s="243"/>
      <c r="D54" s="277" t="s">
        <v>247</v>
      </c>
      <c r="E54" s="277"/>
      <c r="F54" s="277"/>
      <c r="G54" s="278" t="s">
        <v>21</v>
      </c>
      <c r="H54" s="279"/>
      <c r="I54" s="279"/>
      <c r="J54" s="281" t="s">
        <v>178</v>
      </c>
      <c r="K54" s="282"/>
      <c r="L54" s="282"/>
      <c r="M54" s="282"/>
      <c r="N54" s="282"/>
      <c r="O54" s="282"/>
      <c r="P54" s="282"/>
      <c r="Q54" s="282"/>
      <c r="R54" s="282"/>
      <c r="S54" s="282"/>
      <c r="T54" s="282"/>
      <c r="U54" s="282"/>
      <c r="V54" s="282"/>
      <c r="W54" s="282"/>
      <c r="X54" s="282"/>
      <c r="Y54" s="283"/>
      <c r="AA54" s="141" t="str">
        <f>IF(AND(J55=1,O55=2,J56=3),"！「"&amp;G54&amp;"」が未記入です！","OK")</f>
        <v>！「実施機関」が未記入です！</v>
      </c>
    </row>
    <row r="55" spans="1:27" ht="18.600000000000001" customHeight="1" x14ac:dyDescent="0.15">
      <c r="A55" s="241"/>
      <c r="B55" s="242"/>
      <c r="C55" s="243"/>
      <c r="D55" s="277"/>
      <c r="E55" s="277"/>
      <c r="F55" s="277"/>
      <c r="G55" s="280"/>
      <c r="H55" s="272"/>
      <c r="I55" s="272"/>
      <c r="J55" s="122">
        <v>1</v>
      </c>
      <c r="K55" s="161" t="s">
        <v>236</v>
      </c>
      <c r="L55" s="161"/>
      <c r="M55" s="161"/>
      <c r="N55" s="286"/>
      <c r="O55" s="127">
        <v>2</v>
      </c>
      <c r="P55" s="161" t="s">
        <v>248</v>
      </c>
      <c r="Q55" s="161"/>
      <c r="R55" s="161"/>
      <c r="S55" s="286"/>
      <c r="T55" s="37"/>
      <c r="U55" s="86"/>
      <c r="V55" s="86"/>
      <c r="W55" s="86"/>
      <c r="X55" s="86"/>
      <c r="Y55" s="32"/>
    </row>
    <row r="56" spans="1:27" ht="18.600000000000001" customHeight="1" x14ac:dyDescent="0.15">
      <c r="A56" s="241"/>
      <c r="B56" s="242"/>
      <c r="C56" s="243"/>
      <c r="D56" s="277"/>
      <c r="E56" s="277"/>
      <c r="F56" s="277"/>
      <c r="G56" s="258"/>
      <c r="H56" s="273"/>
      <c r="I56" s="273"/>
      <c r="J56" s="121">
        <v>3</v>
      </c>
      <c r="K56" s="99" t="s">
        <v>245</v>
      </c>
      <c r="L56" s="98"/>
      <c r="M56" s="154"/>
      <c r="N56" s="154"/>
      <c r="O56" s="154"/>
      <c r="P56" s="154"/>
      <c r="Q56" s="154"/>
      <c r="R56" s="154"/>
      <c r="S56" s="154"/>
      <c r="T56" s="154"/>
      <c r="U56" s="154"/>
      <c r="V56" s="154"/>
      <c r="W56" s="154"/>
      <c r="X56" s="154"/>
      <c r="Y56" s="84" t="s">
        <v>249</v>
      </c>
      <c r="AA56" s="141" t="str">
        <f>IF(J56=3,IF(M56="","OK","！（　　）は記入する必要はありません！"),IF(J56="③",IF(M56="","！（　　）が未記入です！","OK")))</f>
        <v>OK</v>
      </c>
    </row>
    <row r="57" spans="1:27" ht="18.600000000000001" customHeight="1" x14ac:dyDescent="0.15">
      <c r="A57" s="244"/>
      <c r="B57" s="245"/>
      <c r="C57" s="246"/>
      <c r="D57" s="277"/>
      <c r="E57" s="277"/>
      <c r="F57" s="277"/>
      <c r="G57" s="259" t="s">
        <v>19</v>
      </c>
      <c r="H57" s="259"/>
      <c r="I57" s="260"/>
      <c r="J57" s="284"/>
      <c r="K57" s="285"/>
      <c r="L57" s="285"/>
      <c r="M57" s="285"/>
      <c r="N57" s="92" t="s">
        <v>250</v>
      </c>
      <c r="O57" s="260" t="s">
        <v>24</v>
      </c>
      <c r="P57" s="287"/>
      <c r="Q57" s="287"/>
      <c r="R57" s="284"/>
      <c r="S57" s="285"/>
      <c r="T57" s="285"/>
      <c r="U57" s="285"/>
      <c r="V57" s="92" t="s">
        <v>251</v>
      </c>
      <c r="W57" s="38"/>
      <c r="X57" s="38"/>
      <c r="Y57" s="28"/>
      <c r="AA57" s="141" t="str">
        <f>IF(OR(J57="",R57=""),"！「"&amp;G57&amp;"」又は「"&amp;O57&amp;"」が未記入です！","OK")</f>
        <v>！「実施回数」又は「相談者延数」が未記入です！</v>
      </c>
    </row>
  </sheetData>
  <sheetProtection password="CC47" sheet="1" objects="1" scenarios="1" selectLockedCells="1"/>
  <mergeCells count="146">
    <mergeCell ref="D54:F57"/>
    <mergeCell ref="G54:I56"/>
    <mergeCell ref="J54:Y54"/>
    <mergeCell ref="K55:N55"/>
    <mergeCell ref="P55:S55"/>
    <mergeCell ref="M56:X56"/>
    <mergeCell ref="G57:I57"/>
    <mergeCell ref="J57:M57"/>
    <mergeCell ref="O57:Q57"/>
    <mergeCell ref="R57:U57"/>
    <mergeCell ref="K49:L49"/>
    <mergeCell ref="M49:X49"/>
    <mergeCell ref="D50:F53"/>
    <mergeCell ref="G50:I52"/>
    <mergeCell ref="J50:Y50"/>
    <mergeCell ref="K51:N51"/>
    <mergeCell ref="P51:S51"/>
    <mergeCell ref="M52:X52"/>
    <mergeCell ref="G53:I53"/>
    <mergeCell ref="J53:M53"/>
    <mergeCell ref="V43:W43"/>
    <mergeCell ref="J44:L44"/>
    <mergeCell ref="M44:N44"/>
    <mergeCell ref="S44:U44"/>
    <mergeCell ref="V44:W44"/>
    <mergeCell ref="D40:F49"/>
    <mergeCell ref="G40:I42"/>
    <mergeCell ref="J40:Y40"/>
    <mergeCell ref="K41:N41"/>
    <mergeCell ref="P41:S41"/>
    <mergeCell ref="M42:X42"/>
    <mergeCell ref="G43:I44"/>
    <mergeCell ref="J43:L43"/>
    <mergeCell ref="M43:N43"/>
    <mergeCell ref="P43:R44"/>
    <mergeCell ref="G45:I46"/>
    <mergeCell ref="J45:L45"/>
    <mergeCell ref="M45:N45"/>
    <mergeCell ref="J46:L46"/>
    <mergeCell ref="M46:N46"/>
    <mergeCell ref="G47:I49"/>
    <mergeCell ref="J47:Y47"/>
    <mergeCell ref="K48:Q48"/>
    <mergeCell ref="S48:Y48"/>
    <mergeCell ref="A32:C57"/>
    <mergeCell ref="D32:F39"/>
    <mergeCell ref="G32:I34"/>
    <mergeCell ref="J32:Y32"/>
    <mergeCell ref="K33:N33"/>
    <mergeCell ref="P33:S33"/>
    <mergeCell ref="M34:X34"/>
    <mergeCell ref="G35:I36"/>
    <mergeCell ref="J35:L35"/>
    <mergeCell ref="M35:N35"/>
    <mergeCell ref="G37:I39"/>
    <mergeCell ref="J37:Y37"/>
    <mergeCell ref="K38:Q38"/>
    <mergeCell ref="S38:Y38"/>
    <mergeCell ref="K39:L39"/>
    <mergeCell ref="M39:X39"/>
    <mergeCell ref="P35:R36"/>
    <mergeCell ref="S35:U35"/>
    <mergeCell ref="V35:W35"/>
    <mergeCell ref="J36:L36"/>
    <mergeCell ref="M36:N36"/>
    <mergeCell ref="S36:U36"/>
    <mergeCell ref="V36:W36"/>
    <mergeCell ref="S43:U43"/>
    <mergeCell ref="W29:Y29"/>
    <mergeCell ref="W30:Y30"/>
    <mergeCell ref="E31:G31"/>
    <mergeCell ref="H31:J31"/>
    <mergeCell ref="K31:M31"/>
    <mergeCell ref="N31:P31"/>
    <mergeCell ref="Q31:S31"/>
    <mergeCell ref="T31:V31"/>
    <mergeCell ref="W31:Y31"/>
    <mergeCell ref="E30:G30"/>
    <mergeCell ref="H30:J30"/>
    <mergeCell ref="K30:M30"/>
    <mergeCell ref="N30:P30"/>
    <mergeCell ref="Q30:S30"/>
    <mergeCell ref="T30:V30"/>
    <mergeCell ref="A26:C31"/>
    <mergeCell ref="D26:D27"/>
    <mergeCell ref="E26:I26"/>
    <mergeCell ref="M26:S26"/>
    <mergeCell ref="T26:V27"/>
    <mergeCell ref="W26:Y27"/>
    <mergeCell ref="E27:G27"/>
    <mergeCell ref="H27:J27"/>
    <mergeCell ref="K27:M27"/>
    <mergeCell ref="N27:P27"/>
    <mergeCell ref="Q27:S27"/>
    <mergeCell ref="E28:G28"/>
    <mergeCell ref="H28:J28"/>
    <mergeCell ref="K28:M28"/>
    <mergeCell ref="N28:P28"/>
    <mergeCell ref="Q28:S28"/>
    <mergeCell ref="T28:V28"/>
    <mergeCell ref="W28:Y28"/>
    <mergeCell ref="E29:G29"/>
    <mergeCell ref="H29:J29"/>
    <mergeCell ref="K29:M29"/>
    <mergeCell ref="N29:P29"/>
    <mergeCell ref="Q29:S29"/>
    <mergeCell ref="T29:V29"/>
    <mergeCell ref="Q24:S24"/>
    <mergeCell ref="A25:C25"/>
    <mergeCell ref="D25:E25"/>
    <mergeCell ref="F25:G25"/>
    <mergeCell ref="H25:L25"/>
    <mergeCell ref="M25:N25"/>
    <mergeCell ref="O25:P25"/>
    <mergeCell ref="Q25:U25"/>
    <mergeCell ref="E20:Y20"/>
    <mergeCell ref="E21:Y21"/>
    <mergeCell ref="A22:C24"/>
    <mergeCell ref="E23:G23"/>
    <mergeCell ref="I23:K23"/>
    <mergeCell ref="M23:O23"/>
    <mergeCell ref="Q23:S23"/>
    <mergeCell ref="E24:G24"/>
    <mergeCell ref="I24:K24"/>
    <mergeCell ref="M24:O24"/>
    <mergeCell ref="X25:Y25"/>
    <mergeCell ref="V25:W25"/>
    <mergeCell ref="E18:Y18"/>
    <mergeCell ref="E19:Y19"/>
    <mergeCell ref="B10:G10"/>
    <mergeCell ref="A12:C12"/>
    <mergeCell ref="D12:Y12"/>
    <mergeCell ref="A13:C13"/>
    <mergeCell ref="D13:Y13"/>
    <mergeCell ref="A14:C14"/>
    <mergeCell ref="D14:E14"/>
    <mergeCell ref="X1:Y1"/>
    <mergeCell ref="B2:V2"/>
    <mergeCell ref="S4:U4"/>
    <mergeCell ref="V4:Y4"/>
    <mergeCell ref="B6:G6"/>
    <mergeCell ref="B8:G8"/>
    <mergeCell ref="A15:C16"/>
    <mergeCell ref="D15:X15"/>
    <mergeCell ref="Y15:Y16"/>
    <mergeCell ref="D16:X16"/>
  </mergeCells>
  <phoneticPr fontId="1"/>
  <dataValidations count="9">
    <dataValidation type="list" allowBlank="1" showInputMessage="1" showErrorMessage="1" sqref="P24">
      <formula1>"8,⑧"</formula1>
    </dataValidation>
    <dataValidation type="list" allowBlank="1" showInputMessage="1" showErrorMessage="1" sqref="L24">
      <formula1>"7,⑦"</formula1>
    </dataValidation>
    <dataValidation type="list" allowBlank="1" showInputMessage="1" showErrorMessage="1" sqref="H24">
      <formula1>"6,⑥"</formula1>
    </dataValidation>
    <dataValidation type="list" allowBlank="1" showInputMessage="1" showErrorMessage="1" sqref="D24">
      <formula1>"5,⑤"</formula1>
    </dataValidation>
    <dataValidation type="list" allowBlank="1" showInputMessage="1" showErrorMessage="1" sqref="P23 D21">
      <formula1>"4,④"</formula1>
    </dataValidation>
    <dataValidation type="list" allowBlank="1" showInputMessage="1" showErrorMessage="1" sqref="L23 J34 J52 J56 D20 J39 J49 J42">
      <formula1>"3,③"</formula1>
    </dataValidation>
    <dataValidation type="list" allowBlank="1" showInputMessage="1" showErrorMessage="1" sqref="H23 R38 O51 O55 O33 D19 R48 O41">
      <formula1>"2,②"</formula1>
    </dataValidation>
    <dataValidation type="list" allowBlank="1" showInputMessage="1" showErrorMessage="1" sqref="D23 J38 J51 J55 J33 D18 J48 J41">
      <formula1>"1,①"</formula1>
    </dataValidation>
    <dataValidation type="list" allowBlank="1" showInputMessage="1" showErrorMessage="1" sqref="Y15">
      <formula1>"a,b"</formula1>
    </dataValidation>
  </dataValidations>
  <printOptions horizontalCentered="1"/>
  <pageMargins left="0.70866141732283472" right="0.70866141732283472" top="0" bottom="0"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IQ43"/>
  <sheetViews>
    <sheetView view="pageBreakPreview" zoomScaleNormal="100" zoomScaleSheetLayoutView="100" workbookViewId="0">
      <selection activeCell="G24" sqref="G24"/>
    </sheetView>
  </sheetViews>
  <sheetFormatPr defaultRowHeight="13.5" x14ac:dyDescent="0.15"/>
  <cols>
    <col min="1" max="1" width="13" bestFit="1" customWidth="1"/>
    <col min="2" max="25" width="4.375" customWidth="1"/>
    <col min="26" max="26" width="1.5" customWidth="1"/>
    <col min="27" max="27" width="97.125" style="139" customWidth="1"/>
    <col min="28" max="28" width="42.5" customWidth="1"/>
    <col min="29" max="45" width="4.375" customWidth="1"/>
  </cols>
  <sheetData>
    <row r="1" spans="1:251" ht="15.75" customHeight="1" x14ac:dyDescent="0.15">
      <c r="A1" t="s">
        <v>256</v>
      </c>
    </row>
    <row r="2" spans="1:251" ht="15.7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AA2" s="140" t="s">
        <v>157</v>
      </c>
    </row>
    <row r="3" spans="1:251" ht="15.75" customHeight="1" x14ac:dyDescent="0.15">
      <c r="A3" t="s">
        <v>267</v>
      </c>
      <c r="B3" s="358" t="s">
        <v>264</v>
      </c>
      <c r="C3" s="358"/>
      <c r="D3" s="358"/>
      <c r="E3" s="358"/>
      <c r="F3" s="358"/>
      <c r="G3" s="358"/>
      <c r="H3" s="358"/>
      <c r="I3" s="358"/>
      <c r="J3" s="358"/>
      <c r="K3" s="358"/>
      <c r="L3" s="358"/>
      <c r="M3" s="358"/>
      <c r="N3" s="358"/>
      <c r="O3" s="358"/>
      <c r="P3" s="358"/>
      <c r="Q3" s="358"/>
      <c r="R3" s="358"/>
      <c r="S3" s="358"/>
      <c r="T3" s="358"/>
      <c r="U3" s="358"/>
      <c r="V3" s="358"/>
      <c r="W3" s="102"/>
      <c r="X3" s="102"/>
      <c r="Y3" s="102"/>
    </row>
    <row r="4" spans="1:251" ht="15.75" customHeight="1" x14ac:dyDescent="0.15">
      <c r="B4" s="101"/>
      <c r="C4" s="101"/>
      <c r="D4" s="101"/>
      <c r="E4" s="101"/>
      <c r="F4" s="101"/>
      <c r="G4" s="101"/>
      <c r="H4" s="101"/>
      <c r="I4" s="101"/>
      <c r="J4" s="101"/>
      <c r="K4" s="101"/>
      <c r="L4" s="101"/>
      <c r="M4" s="101"/>
      <c r="N4" s="101"/>
      <c r="O4" s="101"/>
      <c r="P4" s="101"/>
      <c r="Q4" s="101"/>
      <c r="R4" s="101"/>
      <c r="S4" s="101"/>
      <c r="T4" s="101"/>
      <c r="U4" s="101"/>
      <c r="V4" s="101"/>
      <c r="W4" s="102"/>
      <c r="X4" s="102"/>
      <c r="Y4" s="102"/>
    </row>
    <row r="5" spans="1:251" ht="15.75" customHeight="1" x14ac:dyDescent="0.15">
      <c r="A5" s="62" t="s">
        <v>22</v>
      </c>
      <c r="B5" s="42">
        <f>'歯　調査票（第１表）'!B4</f>
        <v>3</v>
      </c>
      <c r="C5" s="43">
        <f>'歯　調査票（第１表）'!C4</f>
        <v>2</v>
      </c>
      <c r="D5" s="85">
        <f>'歯　調査票（第１表）'!D4</f>
        <v>0</v>
      </c>
      <c r="E5" s="44">
        <f>'歯　調査票（第１表）'!E4</f>
        <v>0</v>
      </c>
      <c r="F5" s="45">
        <f>'歯　調査票（第１表）'!F4</f>
        <v>0</v>
      </c>
      <c r="G5" s="43">
        <f>'歯　調査票（第１表）'!G4</f>
        <v>0</v>
      </c>
      <c r="H5" s="17"/>
      <c r="I5" s="17"/>
      <c r="J5" s="17"/>
      <c r="K5" s="17"/>
      <c r="L5" s="17"/>
      <c r="M5" s="17"/>
      <c r="N5" s="17"/>
      <c r="S5" s="359" t="s">
        <v>4</v>
      </c>
      <c r="T5" s="359"/>
      <c r="U5" s="360"/>
      <c r="V5" s="333" t="str">
        <f>'歯　調査票（第１表）'!V4</f>
        <v>島根県</v>
      </c>
      <c r="W5" s="334"/>
      <c r="X5" s="334"/>
      <c r="Y5" s="335"/>
      <c r="AA5" s="141"/>
    </row>
    <row r="6" spans="1:251" ht="15.75" customHeight="1" x14ac:dyDescent="0.15">
      <c r="A6" s="17"/>
      <c r="B6" s="17"/>
      <c r="C6" s="17"/>
      <c r="D6" s="17"/>
      <c r="E6" s="17"/>
      <c r="F6" s="17"/>
      <c r="G6" s="17"/>
      <c r="H6" s="17"/>
      <c r="I6" s="17"/>
      <c r="J6" s="17"/>
      <c r="K6" s="17"/>
      <c r="L6" s="17"/>
      <c r="M6" s="17"/>
      <c r="N6" s="17"/>
      <c r="X6" s="46"/>
      <c r="Y6" s="46"/>
    </row>
    <row r="7" spans="1:251" ht="15.75" customHeight="1" x14ac:dyDescent="0.15">
      <c r="A7" s="17" t="s">
        <v>0</v>
      </c>
      <c r="B7" s="333">
        <f>'歯　調査票（第１表）'!B6</f>
        <v>0</v>
      </c>
      <c r="C7" s="334" t="e">
        <f>#REF!</f>
        <v>#REF!</v>
      </c>
      <c r="D7" s="334" t="e">
        <f>#REF!</f>
        <v>#REF!</v>
      </c>
      <c r="E7" s="334" t="e">
        <f>#REF!</f>
        <v>#REF!</v>
      </c>
      <c r="F7" s="334" t="e">
        <f>#REF!</f>
        <v>#REF!</v>
      </c>
      <c r="G7" s="335" t="e">
        <f>#REF!</f>
        <v>#REF!</v>
      </c>
      <c r="H7" s="17"/>
      <c r="I7" s="62" t="s">
        <v>3</v>
      </c>
      <c r="J7" s="42">
        <f>'歯　調査票（第１表）'!J6</f>
        <v>0</v>
      </c>
      <c r="K7" s="39">
        <f>'歯　調査票（第１表）'!K6</f>
        <v>0</v>
      </c>
      <c r="L7" s="42">
        <f>'歯　調査票（第１表）'!L6</f>
        <v>0</v>
      </c>
      <c r="M7" s="43">
        <f>'歯　調査票（第１表）'!M6</f>
        <v>0</v>
      </c>
      <c r="N7" s="17"/>
      <c r="X7" s="46"/>
      <c r="Y7" s="46"/>
      <c r="AA7" s="141"/>
      <c r="IQ7" s="82" t="e">
        <f>#REF!</f>
        <v>#REF!</v>
      </c>
    </row>
    <row r="8" spans="1:251" ht="15.75" customHeight="1" x14ac:dyDescent="0.15">
      <c r="A8" s="17"/>
      <c r="B8" s="17"/>
      <c r="C8" s="17"/>
      <c r="D8" s="17"/>
      <c r="E8" s="17"/>
      <c r="F8" s="17"/>
      <c r="G8" s="17"/>
      <c r="H8" s="17"/>
      <c r="I8" s="62"/>
      <c r="J8" s="17"/>
      <c r="K8" s="17"/>
      <c r="L8" s="17"/>
      <c r="M8" s="17"/>
      <c r="N8" s="17"/>
      <c r="X8" s="46"/>
      <c r="Y8" s="46"/>
    </row>
    <row r="9" spans="1:251" ht="15.75" customHeight="1" x14ac:dyDescent="0.15">
      <c r="A9" s="17" t="s">
        <v>1</v>
      </c>
      <c r="B9" s="333">
        <f>'歯　調査票（第１表）'!B8</f>
        <v>0</v>
      </c>
      <c r="C9" s="334" t="e">
        <f>#REF!</f>
        <v>#REF!</v>
      </c>
      <c r="D9" s="334" t="e">
        <f>#REF!</f>
        <v>#REF!</v>
      </c>
      <c r="E9" s="334" t="e">
        <f>#REF!</f>
        <v>#REF!</v>
      </c>
      <c r="F9" s="334" t="e">
        <f>#REF!</f>
        <v>#REF!</v>
      </c>
      <c r="G9" s="335" t="e">
        <f>#REF!</f>
        <v>#REF!</v>
      </c>
      <c r="H9" s="17"/>
      <c r="I9" s="62" t="s">
        <v>3</v>
      </c>
      <c r="J9" s="42">
        <f>'歯　調査票（第１表）'!J8</f>
        <v>0</v>
      </c>
      <c r="K9" s="43">
        <f>'歯　調査票（第１表）'!K8</f>
        <v>0</v>
      </c>
      <c r="L9" s="17"/>
      <c r="M9" s="33"/>
      <c r="N9" s="33"/>
      <c r="O9" s="1"/>
      <c r="X9" s="46"/>
      <c r="Y9" s="46"/>
      <c r="AA9" s="141"/>
    </row>
    <row r="10" spans="1:251" ht="15.75" customHeight="1" x14ac:dyDescent="0.15">
      <c r="A10" s="17"/>
      <c r="B10" s="17"/>
      <c r="C10" s="17"/>
      <c r="D10" s="17"/>
      <c r="E10" s="17"/>
      <c r="F10" s="17"/>
      <c r="G10" s="17"/>
      <c r="H10" s="17"/>
      <c r="I10" s="62"/>
      <c r="J10" s="17"/>
      <c r="K10" s="17"/>
      <c r="L10" s="17"/>
      <c r="M10" s="17"/>
      <c r="N10" s="17"/>
      <c r="X10" s="46"/>
      <c r="Y10" s="46"/>
    </row>
    <row r="11" spans="1:251" ht="15.75" customHeight="1" x14ac:dyDescent="0.15">
      <c r="A11" s="17" t="s">
        <v>2</v>
      </c>
      <c r="B11" s="333">
        <f>'歯　調査票（第１表）'!B10</f>
        <v>0</v>
      </c>
      <c r="C11" s="334" t="e">
        <f>#REF!</f>
        <v>#REF!</v>
      </c>
      <c r="D11" s="334" t="e">
        <f>#REF!</f>
        <v>#REF!</v>
      </c>
      <c r="E11" s="334" t="e">
        <f>#REF!</f>
        <v>#REF!</v>
      </c>
      <c r="F11" s="334" t="e">
        <f>#REF!</f>
        <v>#REF!</v>
      </c>
      <c r="G11" s="335" t="e">
        <f>#REF!</f>
        <v>#REF!</v>
      </c>
      <c r="H11" s="17"/>
      <c r="I11" s="62" t="s">
        <v>3</v>
      </c>
      <c r="J11" s="42">
        <f>'歯　調査票（第１表）'!J10</f>
        <v>0</v>
      </c>
      <c r="K11" s="39">
        <f>'歯　調査票（第１表）'!K10</f>
        <v>0</v>
      </c>
      <c r="L11" s="42">
        <f>'歯　調査票（第１表）'!L10</f>
        <v>0</v>
      </c>
      <c r="M11" s="45">
        <f>'歯　調査票（第１表）'!M10</f>
        <v>0</v>
      </c>
      <c r="N11" s="43">
        <f>'歯　調査票（第１表）'!N10</f>
        <v>0</v>
      </c>
      <c r="X11" s="46"/>
      <c r="Y11" s="46"/>
      <c r="AA11" s="141"/>
    </row>
    <row r="12" spans="1:251" ht="15.75" customHeight="1" x14ac:dyDescent="0.15">
      <c r="A12" s="17"/>
      <c r="B12" s="17"/>
      <c r="C12" s="17"/>
      <c r="D12" s="17"/>
      <c r="E12" s="17"/>
      <c r="F12" s="17"/>
      <c r="G12" s="17"/>
      <c r="H12" s="17"/>
      <c r="I12" s="17"/>
      <c r="J12" s="17"/>
      <c r="K12" s="17"/>
      <c r="L12" s="17"/>
      <c r="M12" s="17"/>
      <c r="N12" s="17"/>
      <c r="X12" s="46"/>
      <c r="Y12" s="46"/>
    </row>
    <row r="13" spans="1:251" ht="15.75" customHeight="1" x14ac:dyDescent="0.15">
      <c r="A13" s="62" t="s">
        <v>257</v>
      </c>
      <c r="B13" s="333">
        <f>'歯　調査票（第１表）'!D13</f>
        <v>0</v>
      </c>
      <c r="C13" s="334" t="e">
        <f>#REF!</f>
        <v>#REF!</v>
      </c>
      <c r="D13" s="334" t="e">
        <f>#REF!</f>
        <v>#REF!</v>
      </c>
      <c r="E13" s="334" t="e">
        <f>#REF!</f>
        <v>#REF!</v>
      </c>
      <c r="F13" s="334" t="e">
        <f>#REF!</f>
        <v>#REF!</v>
      </c>
      <c r="G13" s="335" t="e">
        <f>#REF!</f>
        <v>#REF!</v>
      </c>
      <c r="H13" s="10"/>
      <c r="I13" s="10"/>
      <c r="J13" s="10"/>
      <c r="K13" s="10"/>
      <c r="L13" s="10"/>
      <c r="M13" s="10"/>
      <c r="N13" s="10"/>
      <c r="O13" s="94"/>
      <c r="P13" s="6"/>
      <c r="Q13" s="6"/>
      <c r="R13" s="6"/>
      <c r="S13" s="6"/>
      <c r="T13" s="6"/>
      <c r="U13" s="6"/>
      <c r="X13" s="46"/>
      <c r="Y13" s="46"/>
    </row>
    <row r="14" spans="1:251" ht="15.75" customHeight="1" x14ac:dyDescent="0.15">
      <c r="A14" s="17"/>
      <c r="B14" s="64"/>
      <c r="C14" s="64"/>
      <c r="D14" s="64"/>
      <c r="E14" s="64"/>
      <c r="F14" s="64"/>
      <c r="G14" s="64"/>
      <c r="H14" s="10"/>
      <c r="I14" s="10"/>
      <c r="J14" s="10"/>
      <c r="K14" s="10"/>
      <c r="L14" s="10"/>
      <c r="M14" s="10"/>
      <c r="N14" s="10"/>
      <c r="O14" s="94"/>
      <c r="P14" s="6"/>
      <c r="Q14" s="6"/>
      <c r="R14" s="6"/>
      <c r="S14" s="6"/>
      <c r="T14" s="6"/>
      <c r="U14" s="6"/>
      <c r="X14" s="46"/>
      <c r="Y14" s="46"/>
    </row>
    <row r="15" spans="1:251" ht="15.75" customHeight="1" x14ac:dyDescent="0.15">
      <c r="A15" s="17" t="s">
        <v>7</v>
      </c>
      <c r="B15" s="333" t="str">
        <f>IF('歯　調査票（第１表）'!Y15="a","無歯科医地区",(IF('歯　調査票（第１表）'!Y15="b","準無歯科医地区","")))</f>
        <v/>
      </c>
      <c r="C15" s="334"/>
      <c r="D15" s="334"/>
      <c r="E15" s="334"/>
      <c r="F15" s="334"/>
      <c r="G15" s="335"/>
      <c r="H15" s="10"/>
      <c r="I15" s="10"/>
      <c r="J15" s="10"/>
      <c r="K15" s="10"/>
      <c r="L15" s="10"/>
      <c r="M15" s="10"/>
      <c r="N15" s="10"/>
      <c r="O15" s="94"/>
      <c r="P15" s="6"/>
      <c r="Q15" s="6"/>
      <c r="R15" s="6"/>
      <c r="S15" s="6"/>
      <c r="T15" s="6"/>
      <c r="U15" s="6"/>
      <c r="X15" s="46"/>
      <c r="Y15" s="46"/>
    </row>
    <row r="16" spans="1:251" ht="15.75" customHeight="1" x14ac:dyDescent="0.15">
      <c r="B16" s="83"/>
      <c r="C16" s="83"/>
      <c r="D16" s="94"/>
      <c r="E16" s="94"/>
      <c r="F16" s="94"/>
      <c r="G16" s="94"/>
      <c r="H16" s="94"/>
      <c r="I16" s="94"/>
      <c r="J16" s="83"/>
      <c r="K16" s="83"/>
      <c r="L16" s="83"/>
      <c r="M16" s="83"/>
      <c r="N16" s="94"/>
      <c r="O16" s="94"/>
      <c r="P16" s="1"/>
      <c r="Q16" s="1"/>
      <c r="R16" s="1"/>
      <c r="S16" s="1"/>
      <c r="T16" s="1"/>
      <c r="U16" s="1"/>
      <c r="V16" s="1"/>
      <c r="W16" s="1"/>
      <c r="X16" s="46"/>
      <c r="Y16" s="46"/>
    </row>
    <row r="17" spans="1:37" ht="15.75" customHeight="1" x14ac:dyDescent="0.15">
      <c r="A17" s="354" t="s">
        <v>180</v>
      </c>
      <c r="B17" s="371" t="str">
        <f>IF('歯　調査票（第１表）'!D18="①","①"&amp;'歯　調査票（第１表）'!E18,"")&amp; CHAR(10) &amp; IF('歯　調査票（第１表）'!D19="②","②"&amp;'歯　調査票（第１表）'!E19,"")&amp; CHAR(10) &amp;IF('歯　調査票（第１表）'!D20="③","③"&amp;'歯　調査票（第１表）'!E20,"")&amp; CHAR(10) &amp;IF('歯　調査票（第１表）'!D21="④","④"&amp;'歯　調査票（第１表）'!E21,"")</f>
        <v xml:space="preserve">
</v>
      </c>
      <c r="C17" s="372"/>
      <c r="D17" s="372"/>
      <c r="E17" s="372"/>
      <c r="F17" s="372"/>
      <c r="G17" s="372"/>
      <c r="H17" s="372"/>
      <c r="I17" s="372"/>
      <c r="J17" s="372"/>
      <c r="K17" s="372"/>
      <c r="L17" s="372"/>
      <c r="M17" s="372"/>
      <c r="N17" s="372"/>
      <c r="O17" s="372"/>
      <c r="P17" s="372"/>
      <c r="Q17" s="372"/>
      <c r="R17" s="372"/>
      <c r="S17" s="372"/>
      <c r="T17" s="372"/>
      <c r="U17" s="372"/>
      <c r="V17" s="372"/>
      <c r="W17" s="372"/>
      <c r="X17" s="372"/>
      <c r="Y17" s="373"/>
    </row>
    <row r="18" spans="1:37" ht="15.75" customHeight="1" x14ac:dyDescent="0.15">
      <c r="A18" s="354"/>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6"/>
    </row>
    <row r="19" spans="1:37" ht="15.75" customHeight="1" x14ac:dyDescent="0.15">
      <c r="A19" s="354"/>
      <c r="B19" s="374"/>
      <c r="C19" s="375"/>
      <c r="D19" s="375"/>
      <c r="E19" s="375"/>
      <c r="F19" s="375"/>
      <c r="G19" s="375"/>
      <c r="H19" s="375"/>
      <c r="I19" s="375"/>
      <c r="J19" s="375"/>
      <c r="K19" s="375"/>
      <c r="L19" s="375"/>
      <c r="M19" s="375"/>
      <c r="N19" s="375"/>
      <c r="O19" s="375"/>
      <c r="P19" s="375"/>
      <c r="Q19" s="375"/>
      <c r="R19" s="375"/>
      <c r="S19" s="375"/>
      <c r="T19" s="375"/>
      <c r="U19" s="375"/>
      <c r="V19" s="375"/>
      <c r="W19" s="375"/>
      <c r="X19" s="375"/>
      <c r="Y19" s="376"/>
    </row>
    <row r="20" spans="1:37" ht="15.75" customHeight="1" x14ac:dyDescent="0.15">
      <c r="A20" s="354"/>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6"/>
    </row>
    <row r="21" spans="1:37" ht="15.75" customHeight="1" x14ac:dyDescent="0.15">
      <c r="A21" s="354"/>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6"/>
    </row>
    <row r="22" spans="1:37" ht="15.75" customHeight="1" x14ac:dyDescent="0.15">
      <c r="A22" s="355"/>
      <c r="B22" s="377"/>
      <c r="C22" s="378"/>
      <c r="D22" s="378"/>
      <c r="E22" s="378"/>
      <c r="F22" s="378"/>
      <c r="G22" s="378"/>
      <c r="H22" s="378"/>
      <c r="I22" s="378"/>
      <c r="J22" s="378"/>
      <c r="K22" s="378"/>
      <c r="L22" s="378"/>
      <c r="M22" s="378"/>
      <c r="N22" s="378"/>
      <c r="O22" s="378"/>
      <c r="P22" s="378"/>
      <c r="Q22" s="378"/>
      <c r="R22" s="378"/>
      <c r="S22" s="378"/>
      <c r="T22" s="378"/>
      <c r="U22" s="378"/>
      <c r="V22" s="378"/>
      <c r="W22" s="378"/>
      <c r="X22" s="378"/>
      <c r="Y22" s="379"/>
    </row>
    <row r="23" spans="1:37" ht="15.75" customHeight="1" x14ac:dyDescent="0.15">
      <c r="B23" s="83"/>
      <c r="C23" s="83"/>
      <c r="D23" s="94"/>
      <c r="E23" s="94"/>
      <c r="F23" s="94"/>
      <c r="G23" s="94"/>
      <c r="H23" s="94"/>
      <c r="I23" s="94"/>
      <c r="J23" s="83"/>
      <c r="K23" s="83"/>
      <c r="L23" s="83"/>
      <c r="M23" s="83"/>
      <c r="N23" s="94"/>
      <c r="O23" s="94"/>
      <c r="P23" s="1"/>
      <c r="Q23" s="1"/>
      <c r="R23" s="1"/>
      <c r="S23" s="1"/>
      <c r="T23" s="1"/>
      <c r="U23" s="1"/>
      <c r="V23" s="1"/>
      <c r="W23" s="1"/>
      <c r="X23" s="46"/>
      <c r="Y23" s="46"/>
    </row>
    <row r="24" spans="1:37" ht="18.600000000000001" customHeight="1" x14ac:dyDescent="0.15">
      <c r="A24" s="200" t="s">
        <v>343</v>
      </c>
      <c r="B24" s="338"/>
      <c r="C24" s="339"/>
      <c r="D24" s="336" t="s">
        <v>71</v>
      </c>
      <c r="E24" s="336"/>
      <c r="F24" s="337"/>
      <c r="G24" s="128"/>
      <c r="H24" s="129"/>
      <c r="I24" s="130"/>
      <c r="J24" s="131"/>
      <c r="K24" s="120"/>
      <c r="L24" s="132"/>
      <c r="M24" s="132"/>
      <c r="N24" s="130"/>
      <c r="O24" s="117"/>
      <c r="P24" s="61"/>
      <c r="Q24" s="21"/>
      <c r="R24" s="21"/>
      <c r="S24" s="21"/>
      <c r="T24" s="21"/>
      <c r="U24" s="21"/>
      <c r="V24" s="21"/>
      <c r="W24" s="21"/>
      <c r="X24" s="21"/>
      <c r="Y24" s="22"/>
      <c r="AA24" s="141" t="str">
        <f>IF(OR(G24="",H24="",I24="",J24="",K24="",L24="",M24="",N24="",O24=""),"！「"&amp;D24&amp;"」が未記入です！","OK")</f>
        <v>！「　１　名称」が未記入です！</v>
      </c>
    </row>
    <row r="25" spans="1:37" ht="18.600000000000001" customHeight="1" x14ac:dyDescent="0.15">
      <c r="A25" s="202"/>
      <c r="B25" s="340"/>
      <c r="C25" s="341"/>
      <c r="D25" s="336"/>
      <c r="E25" s="336"/>
      <c r="F25" s="337"/>
      <c r="G25" s="153"/>
      <c r="H25" s="154"/>
      <c r="I25" s="154"/>
      <c r="J25" s="154"/>
      <c r="K25" s="154"/>
      <c r="L25" s="154"/>
      <c r="M25" s="154"/>
      <c r="N25" s="154"/>
      <c r="O25" s="154"/>
      <c r="P25" s="154"/>
      <c r="Q25" s="154"/>
      <c r="R25" s="154"/>
      <c r="S25" s="154"/>
      <c r="T25" s="154"/>
      <c r="U25" s="154"/>
      <c r="V25" s="154"/>
      <c r="W25" s="154"/>
      <c r="X25" s="154"/>
      <c r="Y25" s="155"/>
      <c r="AA25" s="141" t="str">
        <f>IF(OR(G25=""),"！「"&amp;D24&amp;"」が未記入です！","OK")</f>
        <v>！「　１　名称」が未記入です！</v>
      </c>
    </row>
    <row r="26" spans="1:37" ht="18.600000000000001" customHeight="1" x14ac:dyDescent="0.15">
      <c r="A26" s="202"/>
      <c r="B26" s="340"/>
      <c r="C26" s="341"/>
      <c r="D26" s="336" t="s">
        <v>72</v>
      </c>
      <c r="E26" s="336"/>
      <c r="F26" s="337"/>
      <c r="G26" s="133"/>
      <c r="H26" s="134"/>
      <c r="I26" s="135"/>
      <c r="J26" s="134"/>
      <c r="K26" s="136"/>
      <c r="L26" s="7"/>
      <c r="M26" s="7"/>
      <c r="N26" s="7"/>
      <c r="O26" s="7"/>
      <c r="P26" s="7"/>
      <c r="Q26" s="7"/>
      <c r="R26" s="7"/>
      <c r="S26" s="7"/>
      <c r="T26" s="7"/>
      <c r="U26" s="7"/>
      <c r="V26" s="7"/>
      <c r="W26" s="7"/>
      <c r="X26" s="7"/>
      <c r="Y26" s="8"/>
      <c r="AA26" s="141" t="str">
        <f>IF(OR(G26="",H26="",I26="",J26="",K26=""),"！「"&amp;D26&amp;"」が未記入です！","OK")</f>
        <v>！「　２　所在地」が未記入です！</v>
      </c>
    </row>
    <row r="27" spans="1:37" ht="18.600000000000001" customHeight="1" x14ac:dyDescent="0.15">
      <c r="A27" s="202"/>
      <c r="B27" s="340"/>
      <c r="C27" s="341"/>
      <c r="D27" s="336"/>
      <c r="E27" s="336"/>
      <c r="F27" s="337"/>
      <c r="G27" s="153"/>
      <c r="H27" s="154"/>
      <c r="I27" s="154"/>
      <c r="J27" s="154"/>
      <c r="K27" s="154"/>
      <c r="L27" s="154"/>
      <c r="M27" s="154"/>
      <c r="N27" s="154"/>
      <c r="O27" s="154"/>
      <c r="P27" s="154"/>
      <c r="Q27" s="154"/>
      <c r="R27" s="154"/>
      <c r="S27" s="154"/>
      <c r="T27" s="154"/>
      <c r="U27" s="154"/>
      <c r="V27" s="154"/>
      <c r="W27" s="154"/>
      <c r="X27" s="154"/>
      <c r="Y27" s="155"/>
      <c r="AA27" s="141" t="str">
        <f>IF(OR(G27=""),"！「"&amp;D26&amp;"」が未記入です！","OK")</f>
        <v>！「　２　所在地」が未記入です！</v>
      </c>
    </row>
    <row r="28" spans="1:37" ht="18.600000000000001" customHeight="1" x14ac:dyDescent="0.15">
      <c r="A28" s="202"/>
      <c r="B28" s="340"/>
      <c r="C28" s="341"/>
      <c r="D28" s="336" t="s">
        <v>252</v>
      </c>
      <c r="E28" s="336"/>
      <c r="F28" s="337"/>
      <c r="G28" s="160" t="s">
        <v>25</v>
      </c>
      <c r="H28" s="161"/>
      <c r="I28" s="161"/>
      <c r="J28" s="161"/>
      <c r="K28" s="161"/>
      <c r="L28" s="161"/>
      <c r="M28" s="161"/>
      <c r="N28" s="161"/>
      <c r="O28" s="161"/>
      <c r="P28" s="161"/>
      <c r="Q28" s="161"/>
      <c r="R28" s="161"/>
      <c r="S28" s="161"/>
      <c r="T28" s="161"/>
      <c r="U28" s="161"/>
      <c r="V28" s="161"/>
      <c r="W28" s="161"/>
      <c r="X28" s="162"/>
      <c r="Y28" s="163"/>
      <c r="AA28" s="141" t="str">
        <f>IF(OR(Y28=""),"！「"&amp;D28&amp;"」が未記入です！","OK")</f>
        <v>！「　３　設置主体」が未記入です！</v>
      </c>
    </row>
    <row r="29" spans="1:37" ht="18.600000000000001" customHeight="1" x14ac:dyDescent="0.15">
      <c r="A29" s="202"/>
      <c r="B29" s="340"/>
      <c r="C29" s="341"/>
      <c r="D29" s="336"/>
      <c r="E29" s="336"/>
      <c r="F29" s="337"/>
      <c r="G29" s="165" t="s">
        <v>73</v>
      </c>
      <c r="H29" s="166"/>
      <c r="I29" s="166"/>
      <c r="J29" s="166"/>
      <c r="K29" s="166"/>
      <c r="L29" s="166"/>
      <c r="M29" s="182"/>
      <c r="N29" s="182"/>
      <c r="O29" s="182"/>
      <c r="P29" s="182"/>
      <c r="Q29" s="182"/>
      <c r="R29" s="182"/>
      <c r="S29" s="182"/>
      <c r="T29" s="182"/>
      <c r="U29" s="182"/>
      <c r="V29" s="182"/>
      <c r="W29" s="182"/>
      <c r="X29" s="24" t="s">
        <v>249</v>
      </c>
      <c r="Y29" s="164"/>
      <c r="AA29" s="141" t="b">
        <f>IF(OR(Y28="a",Y28="b",Y28="c",Y28="d",Y28="e"),IF(M29="","OK","！（　　）は記入する必要はありません！"),IF(Y28="f",IF(M29="","！（　　）が未記入です！","OK")))</f>
        <v>0</v>
      </c>
    </row>
    <row r="30" spans="1:37" ht="18.600000000000001" customHeight="1" x14ac:dyDescent="0.15">
      <c r="A30" s="202"/>
      <c r="B30" s="340"/>
      <c r="C30" s="341"/>
      <c r="D30" s="380" t="s">
        <v>265</v>
      </c>
      <c r="E30" s="381"/>
      <c r="F30" s="382"/>
      <c r="G30" s="345" t="s">
        <v>253</v>
      </c>
      <c r="H30" s="205"/>
      <c r="I30" s="205"/>
      <c r="J30" s="205"/>
      <c r="K30" s="205"/>
      <c r="L30" s="205"/>
      <c r="M30" s="205"/>
      <c r="N30" s="205"/>
      <c r="O30" s="205"/>
      <c r="P30" s="205"/>
      <c r="Q30" s="205"/>
      <c r="R30" s="205"/>
      <c r="S30" s="205"/>
      <c r="T30" s="205"/>
      <c r="U30" s="205"/>
      <c r="V30" s="205"/>
      <c r="W30" s="205"/>
      <c r="X30" s="346"/>
      <c r="Y30" s="137"/>
      <c r="AA30" s="141" t="str">
        <f>IF(OR(Y30=""),"！「　４　最寄り歯科医療機関の種別」が未記入です！","OK")</f>
        <v>！「　４　最寄り歯科医療機関の種別」が未記入です！</v>
      </c>
    </row>
    <row r="31" spans="1:37" ht="18.600000000000001" customHeight="1" x14ac:dyDescent="0.15">
      <c r="A31" s="202"/>
      <c r="B31" s="340"/>
      <c r="C31" s="341"/>
      <c r="D31" s="347" t="s">
        <v>344</v>
      </c>
      <c r="E31" s="348"/>
      <c r="F31" s="348"/>
      <c r="G31" s="351" t="s">
        <v>254</v>
      </c>
      <c r="H31" s="352"/>
      <c r="I31" s="352"/>
      <c r="J31" s="352"/>
      <c r="K31" s="352"/>
      <c r="L31" s="352"/>
      <c r="M31" s="352"/>
      <c r="N31" s="352"/>
      <c r="O31" s="352"/>
      <c r="P31" s="352"/>
      <c r="Q31" s="352"/>
      <c r="R31" s="352"/>
      <c r="S31" s="352"/>
      <c r="T31" s="352"/>
      <c r="U31" s="352"/>
      <c r="V31" s="352"/>
      <c r="W31" s="352"/>
      <c r="X31" s="352"/>
      <c r="Y31" s="353"/>
    </row>
    <row r="32" spans="1:37" ht="18.600000000000001" customHeight="1" x14ac:dyDescent="0.15">
      <c r="A32" s="202"/>
      <c r="B32" s="340"/>
      <c r="C32" s="341"/>
      <c r="D32" s="349"/>
      <c r="E32" s="350"/>
      <c r="F32" s="350"/>
      <c r="G32" s="351"/>
      <c r="H32" s="352"/>
      <c r="I32" s="352"/>
      <c r="J32" s="352"/>
      <c r="K32" s="352"/>
      <c r="L32" s="352"/>
      <c r="M32" s="352"/>
      <c r="N32" s="352"/>
      <c r="O32" s="352"/>
      <c r="P32" s="352"/>
      <c r="Q32" s="352"/>
      <c r="R32" s="352"/>
      <c r="S32" s="352"/>
      <c r="T32" s="352"/>
      <c r="U32" s="352"/>
      <c r="V32" s="352"/>
      <c r="W32" s="352"/>
      <c r="X32" s="352"/>
      <c r="Y32" s="353"/>
      <c r="AJ32" s="2"/>
      <c r="AK32" s="2"/>
    </row>
    <row r="33" spans="1:37" ht="18.600000000000001" customHeight="1" x14ac:dyDescent="0.15">
      <c r="A33" s="202"/>
      <c r="B33" s="340"/>
      <c r="C33" s="341"/>
      <c r="D33" s="349"/>
      <c r="E33" s="350"/>
      <c r="F33" s="350"/>
      <c r="G33" s="361"/>
      <c r="H33" s="362"/>
      <c r="I33" s="362"/>
      <c r="J33" s="370" t="s">
        <v>255</v>
      </c>
      <c r="K33" s="121">
        <v>1</v>
      </c>
      <c r="L33" s="289" t="s">
        <v>74</v>
      </c>
      <c r="M33" s="290"/>
      <c r="N33" s="124">
        <v>2</v>
      </c>
      <c r="O33" s="289" t="s">
        <v>75</v>
      </c>
      <c r="P33" s="266"/>
      <c r="Q33" s="121">
        <v>3</v>
      </c>
      <c r="R33" s="289" t="s">
        <v>76</v>
      </c>
      <c r="S33" s="290"/>
      <c r="T33" s="124">
        <v>4</v>
      </c>
      <c r="U33" s="289" t="s">
        <v>77</v>
      </c>
      <c r="V33" s="266"/>
      <c r="W33" s="121">
        <v>5</v>
      </c>
      <c r="X33" s="289" t="s">
        <v>78</v>
      </c>
      <c r="Y33" s="290"/>
      <c r="AA33" s="141" t="str">
        <f>IF(OR(G33=""),"！「　５　１週間当たり歯科診療日数」が未記入です！","OK")</f>
        <v>！「　５　１週間当たり歯科診療日数」が未記入です！</v>
      </c>
    </row>
    <row r="34" spans="1:37" ht="18.600000000000001" customHeight="1" x14ac:dyDescent="0.15">
      <c r="A34" s="202"/>
      <c r="B34" s="340"/>
      <c r="C34" s="341"/>
      <c r="D34" s="349"/>
      <c r="E34" s="350"/>
      <c r="F34" s="350"/>
      <c r="G34" s="363"/>
      <c r="H34" s="267"/>
      <c r="I34" s="267"/>
      <c r="J34" s="152"/>
      <c r="K34" s="122">
        <v>6</v>
      </c>
      <c r="L34" s="291" t="s">
        <v>79</v>
      </c>
      <c r="M34" s="292"/>
      <c r="N34" s="122">
        <v>7</v>
      </c>
      <c r="O34" s="289" t="s">
        <v>80</v>
      </c>
      <c r="P34" s="290"/>
      <c r="Q34" s="7"/>
      <c r="R34" s="7"/>
      <c r="S34" s="7"/>
      <c r="T34" s="7"/>
      <c r="U34" s="7"/>
      <c r="V34" s="7"/>
      <c r="W34" s="12"/>
      <c r="X34" s="12"/>
      <c r="Y34" s="4"/>
    </row>
    <row r="35" spans="1:37" ht="18.600000000000001" customHeight="1" x14ac:dyDescent="0.15">
      <c r="A35" s="202"/>
      <c r="B35" s="340"/>
      <c r="C35" s="341"/>
      <c r="D35" s="383" t="s">
        <v>266</v>
      </c>
      <c r="E35" s="384"/>
      <c r="F35" s="384"/>
      <c r="G35" s="280" t="s">
        <v>90</v>
      </c>
      <c r="H35" s="272"/>
      <c r="I35" s="272"/>
      <c r="J35" s="296"/>
      <c r="K35" s="297"/>
      <c r="L35" s="108" t="s">
        <v>44</v>
      </c>
      <c r="M35" s="297"/>
      <c r="N35" s="298"/>
      <c r="O35" s="287" t="s">
        <v>79</v>
      </c>
      <c r="P35" s="287"/>
      <c r="Q35" s="287"/>
      <c r="R35" s="296"/>
      <c r="S35" s="297"/>
      <c r="T35" s="108" t="s">
        <v>44</v>
      </c>
      <c r="U35" s="297"/>
      <c r="V35" s="298"/>
      <c r="W35" s="3"/>
      <c r="X35" s="3"/>
      <c r="Y35" s="9"/>
      <c r="AA35" s="141" t="str">
        <f>IF(AND(J35="",M35="",R35="",U35="",J36="",M36=""),"！「"&amp;D35&amp;"」が未記入です！","OK")</f>
        <v>！「　６　歯科診療時間」が未記入です！</v>
      </c>
    </row>
    <row r="36" spans="1:37" ht="18.600000000000001" customHeight="1" x14ac:dyDescent="0.15">
      <c r="A36" s="202"/>
      <c r="B36" s="340"/>
      <c r="C36" s="341"/>
      <c r="D36" s="384"/>
      <c r="E36" s="384"/>
      <c r="F36" s="384"/>
      <c r="G36" s="299" t="s">
        <v>185</v>
      </c>
      <c r="H36" s="300"/>
      <c r="I36" s="301"/>
      <c r="J36" s="296"/>
      <c r="K36" s="297"/>
      <c r="L36" s="108" t="s">
        <v>44</v>
      </c>
      <c r="M36" s="297"/>
      <c r="N36" s="298"/>
      <c r="O36" s="299" t="s">
        <v>186</v>
      </c>
      <c r="P36" s="300"/>
      <c r="Q36" s="301"/>
      <c r="R36" s="296"/>
      <c r="S36" s="297"/>
      <c r="T36" s="108" t="s">
        <v>44</v>
      </c>
      <c r="U36" s="297"/>
      <c r="V36" s="298"/>
      <c r="W36" s="38"/>
      <c r="X36" s="38"/>
      <c r="Y36" s="4"/>
      <c r="AJ36" s="2"/>
      <c r="AK36" s="2"/>
    </row>
    <row r="37" spans="1:37" ht="18.600000000000001" customHeight="1" x14ac:dyDescent="0.15">
      <c r="A37" s="202"/>
      <c r="B37" s="340"/>
      <c r="C37" s="341"/>
      <c r="D37" s="304" t="s">
        <v>345</v>
      </c>
      <c r="E37" s="305"/>
      <c r="F37" s="306"/>
      <c r="G37" s="313" t="s">
        <v>181</v>
      </c>
      <c r="H37" s="215" t="s">
        <v>26</v>
      </c>
      <c r="I37" s="217"/>
      <c r="J37" s="215" t="s">
        <v>27</v>
      </c>
      <c r="K37" s="216"/>
      <c r="L37" s="217"/>
      <c r="M37" s="215" t="s">
        <v>28</v>
      </c>
      <c r="N37" s="216"/>
      <c r="O37" s="215" t="s">
        <v>29</v>
      </c>
      <c r="P37" s="216"/>
      <c r="Q37" s="216"/>
      <c r="R37" s="215" t="s">
        <v>33</v>
      </c>
      <c r="S37" s="216"/>
      <c r="T37" s="216"/>
      <c r="U37" s="216"/>
      <c r="V37" s="216"/>
      <c r="W37" s="216"/>
      <c r="X37" s="216"/>
      <c r="Y37" s="217"/>
      <c r="AA37" s="141"/>
    </row>
    <row r="38" spans="1:37" ht="18.600000000000001" customHeight="1" x14ac:dyDescent="0.15">
      <c r="A38" s="202"/>
      <c r="B38" s="340"/>
      <c r="C38" s="341"/>
      <c r="D38" s="307"/>
      <c r="E38" s="308"/>
      <c r="F38" s="309"/>
      <c r="G38" s="314"/>
      <c r="H38" s="316" t="s">
        <v>30</v>
      </c>
      <c r="I38" s="317"/>
      <c r="J38" s="325"/>
      <c r="K38" s="326"/>
      <c r="L38" s="65" t="s">
        <v>43</v>
      </c>
      <c r="M38" s="143"/>
      <c r="N38" s="65" t="s">
        <v>37</v>
      </c>
      <c r="O38" s="293"/>
      <c r="P38" s="294"/>
      <c r="Q38" s="295"/>
      <c r="R38" s="293"/>
      <c r="S38" s="302"/>
      <c r="T38" s="302"/>
      <c r="U38" s="302"/>
      <c r="V38" s="302"/>
      <c r="W38" s="302"/>
      <c r="X38" s="302"/>
      <c r="Y38" s="303"/>
      <c r="AA38" s="139" t="str">
        <f>IF(AND(J38&lt;&gt;"",M38&lt;&gt;""),"OK","！「徒歩」が未記入です！")</f>
        <v>！「徒歩」が未記入です！</v>
      </c>
    </row>
    <row r="39" spans="1:37" ht="18.600000000000001" customHeight="1" x14ac:dyDescent="0.15">
      <c r="A39" s="202"/>
      <c r="B39" s="340"/>
      <c r="C39" s="341"/>
      <c r="D39" s="307"/>
      <c r="E39" s="308"/>
      <c r="F39" s="309"/>
      <c r="G39" s="314"/>
      <c r="H39" s="331" t="s">
        <v>34</v>
      </c>
      <c r="I39" s="332"/>
      <c r="J39" s="329"/>
      <c r="K39" s="330"/>
      <c r="L39" s="66" t="s">
        <v>43</v>
      </c>
      <c r="M39" s="144"/>
      <c r="N39" s="35" t="s">
        <v>37</v>
      </c>
      <c r="O39" s="69" t="s">
        <v>184</v>
      </c>
      <c r="P39" s="147"/>
      <c r="Q39" s="103" t="s">
        <v>42</v>
      </c>
      <c r="R39" s="138"/>
      <c r="S39" s="71" t="s">
        <v>45</v>
      </c>
      <c r="T39" s="288"/>
      <c r="U39" s="288"/>
      <c r="V39" s="71" t="s">
        <v>305</v>
      </c>
      <c r="W39" s="288"/>
      <c r="X39" s="288"/>
      <c r="Y39" s="73" t="s">
        <v>46</v>
      </c>
      <c r="AA39" s="139" t="str">
        <f>IF(AND(J39&lt;&gt;"",M39&lt;&gt;"",P39&lt;&gt;""),IF(AND(J39=0,M39=0,P39=0),"OK",IF(R39="可",IF(AND(T39="",W39="",J39&lt;&gt;"",M39&lt;&gt;"",P39&lt;&gt;""),"OK","！冬季利用状況の（　）は記入する必要はありません！"),IF(R39="不可",IF(AND(T39&lt;&gt;"",W39&lt;&gt;"",J39&lt;&gt;"",M39&lt;&gt;"",P39&lt;&gt;""),"OK","！「バス」の入力が誤っています！")))),"！「バス」が未記入です（該当しない場合は0を入力してください）！")</f>
        <v>！「バス」が未記入です（該当しない場合は0を入力してください）！</v>
      </c>
    </row>
    <row r="40" spans="1:37" ht="18.600000000000001" customHeight="1" x14ac:dyDescent="0.15">
      <c r="A40" s="202"/>
      <c r="B40" s="340"/>
      <c r="C40" s="341"/>
      <c r="D40" s="307"/>
      <c r="E40" s="308"/>
      <c r="F40" s="309"/>
      <c r="G40" s="314"/>
      <c r="H40" s="327" t="s">
        <v>31</v>
      </c>
      <c r="I40" s="328"/>
      <c r="J40" s="329"/>
      <c r="K40" s="330"/>
      <c r="L40" s="35" t="s">
        <v>43</v>
      </c>
      <c r="M40" s="145"/>
      <c r="N40" s="66" t="s">
        <v>37</v>
      </c>
      <c r="O40" s="69" t="s">
        <v>183</v>
      </c>
      <c r="P40" s="148"/>
      <c r="Q40" s="104" t="s">
        <v>42</v>
      </c>
      <c r="R40" s="138"/>
      <c r="S40" s="71" t="s">
        <v>45</v>
      </c>
      <c r="T40" s="288"/>
      <c r="U40" s="288"/>
      <c r="V40" s="71" t="s">
        <v>305</v>
      </c>
      <c r="W40" s="288"/>
      <c r="X40" s="288"/>
      <c r="Y40" s="73" t="s">
        <v>46</v>
      </c>
      <c r="AA40" s="139" t="str">
        <f>IF(AND(J40&lt;&gt;"",M40&lt;&gt;"",P40&lt;&gt;""),IF(AND(J40=0,M40=0,P40=0),"OK",IF(R40="可",IF(AND(T40="",W40="",J40&lt;&gt;"",M40&lt;&gt;"",P40&lt;&gt;""),"OK","！冬季利用状況の（　）は記入する必要はありません！"),IF(R40="不可",IF(AND(T40&lt;&gt;"",W40&lt;&gt;"",J40&lt;&gt;"",M40&lt;&gt;"",P40&lt;&gt;""),"OK","！「鉄道」の入力が誤っています！")))),"！「鉄道」が未記入です（該当しない場合は0を入力してください）！")</f>
        <v>！「鉄道」が未記入です（該当しない場合は0を入力してください）！</v>
      </c>
    </row>
    <row r="41" spans="1:37" ht="18.600000000000001" customHeight="1" x14ac:dyDescent="0.15">
      <c r="A41" s="202"/>
      <c r="B41" s="340"/>
      <c r="C41" s="341"/>
      <c r="D41" s="307"/>
      <c r="E41" s="308"/>
      <c r="F41" s="309"/>
      <c r="G41" s="314"/>
      <c r="H41" s="327" t="s">
        <v>32</v>
      </c>
      <c r="I41" s="328"/>
      <c r="J41" s="329"/>
      <c r="K41" s="330"/>
      <c r="L41" s="35" t="s">
        <v>43</v>
      </c>
      <c r="M41" s="145"/>
      <c r="N41" s="35" t="s">
        <v>37</v>
      </c>
      <c r="O41" s="70" t="s">
        <v>183</v>
      </c>
      <c r="P41" s="147"/>
      <c r="Q41" s="103" t="s">
        <v>42</v>
      </c>
      <c r="R41" s="138"/>
      <c r="S41" s="72" t="s">
        <v>45</v>
      </c>
      <c r="T41" s="288"/>
      <c r="U41" s="288"/>
      <c r="V41" s="71" t="s">
        <v>305</v>
      </c>
      <c r="W41" s="288"/>
      <c r="X41" s="288"/>
      <c r="Y41" s="74" t="s">
        <v>46</v>
      </c>
      <c r="AA41" s="139" t="str">
        <f>IF(AND(J41&lt;&gt;"",M41&lt;&gt;"",P41&lt;&gt;""),IF(AND(J41=0,M41=0,P41=0),"OK",IF(R41="可",IF(AND(T41="",W41="",J41&lt;&gt;"",M41&lt;&gt;"",P41&lt;&gt;""),"OK","！冬季利用状況の（　）は記入する必要はありません！"),IF(R41="不可",IF(AND(T41&lt;&gt;"",W41&lt;&gt;"",J41&lt;&gt;"",M41&lt;&gt;"",P41&lt;&gt;""),"OK","！「船」の入力が誤っています！")))),"！「船」が未記入です（該当しない場合は0を入力してください）！")</f>
        <v>！「船」が未記入です（該当しない場合は0を入力してください）！</v>
      </c>
    </row>
    <row r="42" spans="1:37" ht="18.600000000000001" customHeight="1" x14ac:dyDescent="0.15">
      <c r="A42" s="202"/>
      <c r="B42" s="340"/>
      <c r="C42" s="341"/>
      <c r="D42" s="307"/>
      <c r="E42" s="308"/>
      <c r="F42" s="309"/>
      <c r="G42" s="315"/>
      <c r="H42" s="321" t="s">
        <v>10</v>
      </c>
      <c r="I42" s="322"/>
      <c r="J42" s="323">
        <f>SUM(J38:K41)</f>
        <v>0</v>
      </c>
      <c r="K42" s="324"/>
      <c r="L42" s="67" t="s">
        <v>43</v>
      </c>
      <c r="M42" s="146">
        <f>SUM(M38:M41)</f>
        <v>0</v>
      </c>
      <c r="N42" s="68" t="s">
        <v>37</v>
      </c>
      <c r="O42" s="367"/>
      <c r="P42" s="368"/>
      <c r="Q42" s="369"/>
      <c r="R42" s="368"/>
      <c r="S42" s="368"/>
      <c r="T42" s="368"/>
      <c r="U42" s="368"/>
      <c r="V42" s="368"/>
      <c r="W42" s="368"/>
      <c r="X42" s="368"/>
      <c r="Y42" s="369"/>
    </row>
    <row r="43" spans="1:37" ht="18.600000000000001" customHeight="1" x14ac:dyDescent="0.15">
      <c r="A43" s="342"/>
      <c r="B43" s="343"/>
      <c r="C43" s="344"/>
      <c r="D43" s="310"/>
      <c r="E43" s="311"/>
      <c r="F43" s="312"/>
      <c r="G43" s="318" t="s">
        <v>182</v>
      </c>
      <c r="H43" s="319"/>
      <c r="I43" s="320"/>
      <c r="J43" s="356"/>
      <c r="K43" s="357"/>
      <c r="L43" s="100" t="s">
        <v>43</v>
      </c>
      <c r="M43" s="142"/>
      <c r="N43" s="100" t="s">
        <v>37</v>
      </c>
      <c r="O43" s="364"/>
      <c r="P43" s="365"/>
      <c r="Q43" s="366"/>
      <c r="R43" s="364"/>
      <c r="S43" s="365"/>
      <c r="T43" s="365"/>
      <c r="U43" s="365"/>
      <c r="V43" s="365"/>
      <c r="W43" s="365"/>
      <c r="X43" s="365"/>
      <c r="Y43" s="366"/>
      <c r="AA43" s="139" t="str">
        <f>IF(AND(J43&lt;&gt;"",M43&lt;&gt;""),"OK","！「自動車（船）」が未記入です！")</f>
        <v>！「自動車（船）」が未記入です！</v>
      </c>
    </row>
  </sheetData>
  <sheetProtection password="CC47" sheet="1" objects="1" scenarios="1" selectLockedCells="1"/>
  <mergeCells count="77">
    <mergeCell ref="J33:J34"/>
    <mergeCell ref="B17:Y22"/>
    <mergeCell ref="M36:N36"/>
    <mergeCell ref="X33:Y33"/>
    <mergeCell ref="D30:F30"/>
    <mergeCell ref="D35:F36"/>
    <mergeCell ref="G35:I35"/>
    <mergeCell ref="G29:L29"/>
    <mergeCell ref="M29:W29"/>
    <mergeCell ref="O43:Q43"/>
    <mergeCell ref="R43:Y43"/>
    <mergeCell ref="H41:I41"/>
    <mergeCell ref="J41:K41"/>
    <mergeCell ref="O42:Q42"/>
    <mergeCell ref="R42:Y42"/>
    <mergeCell ref="B3:V3"/>
    <mergeCell ref="B11:G11"/>
    <mergeCell ref="G36:I36"/>
    <mergeCell ref="O34:P34"/>
    <mergeCell ref="S5:U5"/>
    <mergeCell ref="V5:Y5"/>
    <mergeCell ref="B7:G7"/>
    <mergeCell ref="B9:G9"/>
    <mergeCell ref="J36:K36"/>
    <mergeCell ref="U33:V33"/>
    <mergeCell ref="J35:K35"/>
    <mergeCell ref="M35:N35"/>
    <mergeCell ref="D28:F29"/>
    <mergeCell ref="G28:X28"/>
    <mergeCell ref="Y28:Y29"/>
    <mergeCell ref="G33:I34"/>
    <mergeCell ref="B13:G13"/>
    <mergeCell ref="B15:G15"/>
    <mergeCell ref="D24:F25"/>
    <mergeCell ref="G25:Y25"/>
    <mergeCell ref="D26:F27"/>
    <mergeCell ref="G27:Y27"/>
    <mergeCell ref="A24:C43"/>
    <mergeCell ref="T40:U40"/>
    <mergeCell ref="W40:X40"/>
    <mergeCell ref="T41:U41"/>
    <mergeCell ref="W41:X41"/>
    <mergeCell ref="G30:X30"/>
    <mergeCell ref="D31:F34"/>
    <mergeCell ref="G31:Y32"/>
    <mergeCell ref="A17:A22"/>
    <mergeCell ref="J43:K43"/>
    <mergeCell ref="D37:F43"/>
    <mergeCell ref="G37:G42"/>
    <mergeCell ref="H37:I37"/>
    <mergeCell ref="J37:L37"/>
    <mergeCell ref="M37:N37"/>
    <mergeCell ref="H38:I38"/>
    <mergeCell ref="G43:I43"/>
    <mergeCell ref="H42:I42"/>
    <mergeCell ref="J42:K42"/>
    <mergeCell ref="J38:K38"/>
    <mergeCell ref="H40:I40"/>
    <mergeCell ref="J40:K40"/>
    <mergeCell ref="H39:I39"/>
    <mergeCell ref="J39:K39"/>
    <mergeCell ref="T39:U39"/>
    <mergeCell ref="W39:X39"/>
    <mergeCell ref="L33:M33"/>
    <mergeCell ref="O33:P33"/>
    <mergeCell ref="R33:S33"/>
    <mergeCell ref="O37:Q37"/>
    <mergeCell ref="R37:Y37"/>
    <mergeCell ref="L34:M34"/>
    <mergeCell ref="O38:Q38"/>
    <mergeCell ref="O35:Q35"/>
    <mergeCell ref="R35:S35"/>
    <mergeCell ref="U35:V35"/>
    <mergeCell ref="O36:Q36"/>
    <mergeCell ref="R36:S36"/>
    <mergeCell ref="U36:V36"/>
    <mergeCell ref="R38:Y38"/>
  </mergeCells>
  <phoneticPr fontId="1"/>
  <dataValidations count="10">
    <dataValidation type="list" allowBlank="1" showInputMessage="1" showErrorMessage="1" sqref="Y30">
      <formula1>"a,b,c"</formula1>
    </dataValidation>
    <dataValidation type="list" allowBlank="1" showInputMessage="1" showErrorMessage="1" sqref="N34">
      <formula1>"7,⑦"</formula1>
    </dataValidation>
    <dataValidation type="list" allowBlank="1" showInputMessage="1" showErrorMessage="1" sqref="K34">
      <formula1>"6,⑥"</formula1>
    </dataValidation>
    <dataValidation type="list" allowBlank="1" showInputMessage="1" showErrorMessage="1" sqref="W33">
      <formula1>"5,⑤"</formula1>
    </dataValidation>
    <dataValidation type="list" allowBlank="1" showInputMessage="1" showErrorMessage="1" sqref="T33">
      <formula1>"4,④"</formula1>
    </dataValidation>
    <dataValidation type="list" allowBlank="1" showInputMessage="1" showErrorMessage="1" sqref="Q33">
      <formula1>"3,③"</formula1>
    </dataValidation>
    <dataValidation type="list" allowBlank="1" showInputMessage="1" showErrorMessage="1" sqref="N33">
      <formula1>"2,②"</formula1>
    </dataValidation>
    <dataValidation type="list" allowBlank="1" showInputMessage="1" showErrorMessage="1" sqref="K33">
      <formula1>"1,①"</formula1>
    </dataValidation>
    <dataValidation type="list" allowBlank="1" showInputMessage="1" showErrorMessage="1" sqref="Y28:Y29">
      <formula1>"a,b,c,d,e,f"</formula1>
    </dataValidation>
    <dataValidation type="list" allowBlank="1" showInputMessage="1" showErrorMessage="1" sqref="R39:R41">
      <formula1>"可,不可"</formula1>
    </dataValidation>
  </dataValidations>
  <printOptions horizontalCentered="1"/>
  <pageMargins left="0.70866141732283472" right="0.70866141732283472" top="0.15748031496062992" bottom="0.15748031496062992"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リスト!$B$16:$B$51</xm:f>
          </x14:formula1>
          <xm:sqref>T39:U41 W39:X41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U5"/>
  <sheetViews>
    <sheetView zoomScale="70" zoomScaleNormal="70" workbookViewId="0">
      <selection activeCell="G47" sqref="G47"/>
    </sheetView>
  </sheetViews>
  <sheetFormatPr defaultRowHeight="13.5" x14ac:dyDescent="0.15"/>
  <cols>
    <col min="1" max="11" width="9" style="50"/>
    <col min="12" max="12" width="30" style="50" customWidth="1"/>
    <col min="13" max="13" width="11.125" style="50" customWidth="1"/>
    <col min="14" max="15" width="17.375" style="50" customWidth="1"/>
    <col min="16" max="16" width="28.375" style="50" customWidth="1"/>
    <col min="17" max="17" width="16.5" style="50" customWidth="1"/>
    <col min="18" max="18" width="9" style="50"/>
    <col min="19" max="19" width="8.875" style="50" customWidth="1"/>
    <col min="20" max="30" width="9" style="50"/>
    <col min="31" max="31" width="12.75" style="50" customWidth="1"/>
    <col min="32" max="32" width="9.5" style="50" bestFit="1" customWidth="1"/>
    <col min="33" max="38" width="9" style="50" customWidth="1"/>
    <col min="39" max="39" width="9" style="50"/>
    <col min="40" max="45" width="9" style="50" customWidth="1"/>
    <col min="46" max="46" width="9.5" style="50" bestFit="1" customWidth="1"/>
    <col min="47" max="112" width="9" style="50" customWidth="1"/>
    <col min="113" max="113" width="13.75" style="50" customWidth="1"/>
    <col min="114" max="114" width="9" style="50" customWidth="1"/>
    <col min="115" max="115" width="13.75" style="50" customWidth="1"/>
    <col min="116" max="129" width="9" style="50" customWidth="1"/>
    <col min="130" max="130" width="21.375" style="50" customWidth="1"/>
    <col min="131" max="151" width="9" style="50" customWidth="1"/>
    <col min="152" max="16384" width="9" style="50"/>
  </cols>
  <sheetData>
    <row r="1" spans="1:151" x14ac:dyDescent="0.15">
      <c r="A1" s="50" t="s">
        <v>206</v>
      </c>
      <c r="B1" s="50" t="s">
        <v>206</v>
      </c>
      <c r="C1" s="50" t="s">
        <v>206</v>
      </c>
      <c r="D1" s="50" t="s">
        <v>206</v>
      </c>
      <c r="E1" s="50" t="s">
        <v>206</v>
      </c>
      <c r="F1" s="50" t="s">
        <v>206</v>
      </c>
      <c r="G1" s="50" t="s">
        <v>206</v>
      </c>
      <c r="H1" s="50" t="s">
        <v>206</v>
      </c>
      <c r="I1" s="50" t="s">
        <v>206</v>
      </c>
      <c r="J1" s="50" t="s">
        <v>206</v>
      </c>
      <c r="K1" s="50" t="s">
        <v>206</v>
      </c>
      <c r="L1" s="50" t="s">
        <v>206</v>
      </c>
      <c r="M1" s="50" t="s">
        <v>206</v>
      </c>
      <c r="N1" s="50" t="s">
        <v>206</v>
      </c>
      <c r="O1" s="50" t="s">
        <v>206</v>
      </c>
      <c r="P1" s="50" t="s">
        <v>206</v>
      </c>
      <c r="Q1" s="50" t="s">
        <v>206</v>
      </c>
      <c r="R1" s="50" t="s">
        <v>206</v>
      </c>
      <c r="S1" s="50" t="s">
        <v>206</v>
      </c>
      <c r="T1" s="50" t="s">
        <v>206</v>
      </c>
      <c r="U1" s="50" t="s">
        <v>206</v>
      </c>
      <c r="V1" s="50" t="s">
        <v>206</v>
      </c>
      <c r="W1" s="50" t="s">
        <v>206</v>
      </c>
      <c r="X1" s="50" t="s">
        <v>206</v>
      </c>
      <c r="Y1" s="50" t="s">
        <v>206</v>
      </c>
      <c r="Z1" s="50" t="s">
        <v>206</v>
      </c>
      <c r="AA1" s="50" t="s">
        <v>206</v>
      </c>
      <c r="AB1" s="50" t="s">
        <v>206</v>
      </c>
      <c r="AC1" s="50" t="s">
        <v>206</v>
      </c>
      <c r="AD1" s="50" t="s">
        <v>206</v>
      </c>
      <c r="AE1" s="50" t="s">
        <v>206</v>
      </c>
      <c r="AF1" s="50" t="s">
        <v>206</v>
      </c>
      <c r="AG1" s="50" t="s">
        <v>206</v>
      </c>
      <c r="AH1" s="50" t="s">
        <v>206</v>
      </c>
      <c r="AI1" s="50" t="s">
        <v>206</v>
      </c>
      <c r="AJ1" s="50" t="s">
        <v>206</v>
      </c>
      <c r="AK1" s="50" t="s">
        <v>206</v>
      </c>
      <c r="AL1" s="50" t="s">
        <v>206</v>
      </c>
      <c r="AM1" s="50" t="s">
        <v>206</v>
      </c>
      <c r="AN1" s="50" t="s">
        <v>206</v>
      </c>
      <c r="AO1" s="50" t="s">
        <v>206</v>
      </c>
      <c r="AP1" s="50" t="s">
        <v>206</v>
      </c>
      <c r="AQ1" s="50" t="s">
        <v>206</v>
      </c>
      <c r="AR1" s="50" t="s">
        <v>206</v>
      </c>
      <c r="AS1" s="50" t="s">
        <v>206</v>
      </c>
      <c r="AT1" s="50" t="s">
        <v>206</v>
      </c>
      <c r="AU1" s="50" t="s">
        <v>206</v>
      </c>
      <c r="AV1" s="50" t="s">
        <v>206</v>
      </c>
      <c r="AW1" s="50" t="s">
        <v>206</v>
      </c>
      <c r="AX1" s="50" t="s">
        <v>206</v>
      </c>
      <c r="AY1" s="50" t="s">
        <v>206</v>
      </c>
      <c r="AZ1" s="50" t="s">
        <v>206</v>
      </c>
      <c r="BA1" s="50" t="s">
        <v>206</v>
      </c>
      <c r="BB1" s="50" t="s">
        <v>206</v>
      </c>
      <c r="BC1" s="50" t="s">
        <v>206</v>
      </c>
      <c r="BD1" s="50" t="s">
        <v>206</v>
      </c>
      <c r="BE1" s="50" t="s">
        <v>206</v>
      </c>
      <c r="BF1" s="50" t="s">
        <v>206</v>
      </c>
      <c r="BG1" s="50" t="s">
        <v>206</v>
      </c>
      <c r="BH1" s="50" t="s">
        <v>206</v>
      </c>
      <c r="BI1" s="50" t="s">
        <v>206</v>
      </c>
      <c r="BJ1" s="50" t="s">
        <v>206</v>
      </c>
      <c r="BK1" s="50" t="s">
        <v>206</v>
      </c>
      <c r="BL1" s="50" t="s">
        <v>206</v>
      </c>
      <c r="BM1" s="50" t="s">
        <v>206</v>
      </c>
      <c r="BN1" s="50" t="s">
        <v>206</v>
      </c>
      <c r="BO1" s="50" t="s">
        <v>206</v>
      </c>
      <c r="BP1" s="50" t="s">
        <v>206</v>
      </c>
      <c r="BQ1" s="50" t="s">
        <v>206</v>
      </c>
      <c r="BR1" s="50" t="s">
        <v>206</v>
      </c>
      <c r="BS1" s="50" t="s">
        <v>206</v>
      </c>
      <c r="BT1" s="50" t="s">
        <v>206</v>
      </c>
      <c r="BU1" s="50" t="s">
        <v>206</v>
      </c>
      <c r="BV1" s="50" t="s">
        <v>206</v>
      </c>
      <c r="BW1" s="50" t="s">
        <v>206</v>
      </c>
      <c r="BX1" s="50" t="s">
        <v>206</v>
      </c>
      <c r="BY1" s="50" t="s">
        <v>206</v>
      </c>
      <c r="BZ1" s="50" t="s">
        <v>206</v>
      </c>
      <c r="CA1" s="50" t="s">
        <v>206</v>
      </c>
      <c r="CB1" s="50" t="s">
        <v>206</v>
      </c>
      <c r="CC1" s="50" t="s">
        <v>206</v>
      </c>
      <c r="CD1" s="50" t="s">
        <v>206</v>
      </c>
      <c r="CE1" s="50" t="s">
        <v>206</v>
      </c>
      <c r="CF1" s="50" t="s">
        <v>206</v>
      </c>
      <c r="CG1" s="50" t="s">
        <v>206</v>
      </c>
      <c r="CH1" s="50" t="s">
        <v>206</v>
      </c>
      <c r="CI1" s="50" t="s">
        <v>206</v>
      </c>
      <c r="CJ1" s="50" t="s">
        <v>206</v>
      </c>
      <c r="CK1" s="50" t="s">
        <v>206</v>
      </c>
      <c r="CL1" s="50" t="s">
        <v>206</v>
      </c>
      <c r="CM1" s="50" t="s">
        <v>206</v>
      </c>
      <c r="CN1" s="50" t="s">
        <v>206</v>
      </c>
      <c r="CO1" s="50" t="s">
        <v>206</v>
      </c>
      <c r="CP1" s="50" t="s">
        <v>206</v>
      </c>
      <c r="CQ1" s="50" t="s">
        <v>206</v>
      </c>
      <c r="CR1" s="50" t="s">
        <v>206</v>
      </c>
      <c r="CS1" s="50" t="s">
        <v>206</v>
      </c>
      <c r="CT1" s="50" t="s">
        <v>206</v>
      </c>
      <c r="CU1" s="50" t="s">
        <v>206</v>
      </c>
      <c r="CV1" s="50" t="s">
        <v>206</v>
      </c>
      <c r="CW1" s="50" t="s">
        <v>206</v>
      </c>
      <c r="CX1" s="50" t="s">
        <v>206</v>
      </c>
      <c r="CY1" s="50" t="s">
        <v>206</v>
      </c>
      <c r="CZ1" s="50" t="s">
        <v>206</v>
      </c>
      <c r="DA1" s="50" t="s">
        <v>206</v>
      </c>
      <c r="DB1" s="50" t="s">
        <v>206</v>
      </c>
      <c r="DC1" s="50" t="s">
        <v>206</v>
      </c>
      <c r="DD1" s="50" t="s">
        <v>207</v>
      </c>
      <c r="DE1" s="50" t="s">
        <v>207</v>
      </c>
      <c r="DF1" s="50" t="s">
        <v>207</v>
      </c>
      <c r="DG1" s="50" t="s">
        <v>207</v>
      </c>
      <c r="DH1" s="50" t="s">
        <v>207</v>
      </c>
      <c r="DI1" s="50" t="s">
        <v>207</v>
      </c>
      <c r="DJ1" s="50" t="s">
        <v>207</v>
      </c>
      <c r="DK1" s="50" t="s">
        <v>207</v>
      </c>
      <c r="DL1" s="50" t="s">
        <v>207</v>
      </c>
      <c r="DM1" s="50" t="s">
        <v>207</v>
      </c>
      <c r="DN1" s="50" t="s">
        <v>207</v>
      </c>
      <c r="DO1" s="50" t="s">
        <v>207</v>
      </c>
      <c r="DP1" s="50" t="s">
        <v>207</v>
      </c>
      <c r="DQ1" s="50" t="s">
        <v>207</v>
      </c>
      <c r="DR1" s="50" t="s">
        <v>207</v>
      </c>
      <c r="DS1" s="50" t="s">
        <v>207</v>
      </c>
      <c r="DT1" s="50" t="s">
        <v>207</v>
      </c>
      <c r="DU1" s="50" t="s">
        <v>207</v>
      </c>
      <c r="DV1" s="50" t="s">
        <v>207</v>
      </c>
      <c r="DW1" s="50" t="s">
        <v>207</v>
      </c>
      <c r="DX1" s="50" t="s">
        <v>207</v>
      </c>
      <c r="DY1" s="50" t="s">
        <v>207</v>
      </c>
      <c r="DZ1" s="50" t="s">
        <v>207</v>
      </c>
      <c r="EA1" s="50" t="s">
        <v>207</v>
      </c>
      <c r="EB1" s="50" t="s">
        <v>207</v>
      </c>
      <c r="EC1" s="50" t="s">
        <v>207</v>
      </c>
      <c r="ED1" s="50" t="s">
        <v>207</v>
      </c>
      <c r="EE1" s="50" t="s">
        <v>207</v>
      </c>
      <c r="EF1" s="50" t="s">
        <v>207</v>
      </c>
      <c r="EG1" s="50" t="s">
        <v>207</v>
      </c>
      <c r="EH1" s="50" t="s">
        <v>207</v>
      </c>
      <c r="EI1" s="50" t="s">
        <v>207</v>
      </c>
      <c r="EJ1" s="50" t="s">
        <v>207</v>
      </c>
      <c r="EK1" s="50" t="s">
        <v>207</v>
      </c>
      <c r="EL1" s="50" t="s">
        <v>207</v>
      </c>
      <c r="EM1" s="50" t="s">
        <v>207</v>
      </c>
      <c r="EN1" s="50" t="s">
        <v>207</v>
      </c>
      <c r="EO1" s="50" t="s">
        <v>207</v>
      </c>
      <c r="EP1" s="50" t="s">
        <v>207</v>
      </c>
      <c r="EQ1" s="50" t="s">
        <v>207</v>
      </c>
      <c r="ER1" s="50" t="s">
        <v>207</v>
      </c>
      <c r="ES1" s="50" t="s">
        <v>207</v>
      </c>
      <c r="ET1" s="50" t="s">
        <v>207</v>
      </c>
      <c r="EU1" s="50" t="s">
        <v>207</v>
      </c>
    </row>
    <row r="2" spans="1:151" s="60" customFormat="1" x14ac:dyDescent="0.15">
      <c r="A2" s="75" t="s">
        <v>202</v>
      </c>
      <c r="B2" s="75" t="s">
        <v>202</v>
      </c>
      <c r="C2" s="75" t="s">
        <v>202</v>
      </c>
      <c r="D2" s="75" t="s">
        <v>202</v>
      </c>
      <c r="E2" s="75" t="s">
        <v>202</v>
      </c>
      <c r="F2" s="75" t="s">
        <v>202</v>
      </c>
      <c r="G2" s="75" t="s">
        <v>202</v>
      </c>
      <c r="H2" s="75" t="s">
        <v>202</v>
      </c>
      <c r="I2" s="76" t="s">
        <v>160</v>
      </c>
      <c r="J2" s="76" t="s">
        <v>160</v>
      </c>
      <c r="K2" s="76" t="s">
        <v>161</v>
      </c>
      <c r="L2" s="76" t="s">
        <v>162</v>
      </c>
      <c r="M2" s="78" t="s">
        <v>162</v>
      </c>
      <c r="N2" s="78" t="s">
        <v>162</v>
      </c>
      <c r="O2" s="78" t="s">
        <v>162</v>
      </c>
      <c r="P2" s="78" t="s">
        <v>162</v>
      </c>
      <c r="Q2" s="78" t="s">
        <v>162</v>
      </c>
      <c r="R2" s="76" t="s">
        <v>163</v>
      </c>
      <c r="S2" s="79" t="s">
        <v>163</v>
      </c>
      <c r="T2" s="77" t="s">
        <v>163</v>
      </c>
      <c r="U2" s="77" t="s">
        <v>163</v>
      </c>
      <c r="V2" s="77" t="s">
        <v>163</v>
      </c>
      <c r="W2" s="77" t="s">
        <v>163</v>
      </c>
      <c r="X2" s="77" t="s">
        <v>163</v>
      </c>
      <c r="Y2" s="77" t="s">
        <v>163</v>
      </c>
      <c r="Z2" s="77" t="s">
        <v>163</v>
      </c>
      <c r="AA2" s="76" t="s">
        <v>164</v>
      </c>
      <c r="AB2" s="76" t="s">
        <v>165</v>
      </c>
      <c r="AC2" s="76" t="s">
        <v>166</v>
      </c>
      <c r="AD2" s="76" t="s">
        <v>167</v>
      </c>
      <c r="AE2" s="76" t="s">
        <v>168</v>
      </c>
      <c r="AF2" s="76" t="s">
        <v>168</v>
      </c>
      <c r="AG2" s="76" t="s">
        <v>168</v>
      </c>
      <c r="AH2" s="76" t="s">
        <v>168</v>
      </c>
      <c r="AI2" s="76" t="s">
        <v>168</v>
      </c>
      <c r="AJ2" s="76" t="s">
        <v>168</v>
      </c>
      <c r="AK2" s="76" t="s">
        <v>168</v>
      </c>
      <c r="AL2" s="76" t="s">
        <v>168</v>
      </c>
      <c r="AM2" s="76" t="s">
        <v>168</v>
      </c>
      <c r="AN2" s="76" t="s">
        <v>168</v>
      </c>
      <c r="AO2" s="76" t="s">
        <v>168</v>
      </c>
      <c r="AP2" s="76" t="s">
        <v>168</v>
      </c>
      <c r="AQ2" s="76" t="s">
        <v>168</v>
      </c>
      <c r="AR2" s="76" t="s">
        <v>168</v>
      </c>
      <c r="AS2" s="76" t="s">
        <v>168</v>
      </c>
      <c r="AT2" s="76" t="s">
        <v>168</v>
      </c>
      <c r="AU2" s="76" t="s">
        <v>168</v>
      </c>
      <c r="AV2" s="76" t="s">
        <v>168</v>
      </c>
      <c r="AW2" s="76" t="s">
        <v>168</v>
      </c>
      <c r="AX2" s="76" t="s">
        <v>168</v>
      </c>
      <c r="AY2" s="75" t="s">
        <v>168</v>
      </c>
      <c r="AZ2" s="76" t="s">
        <v>168</v>
      </c>
      <c r="BA2" s="76" t="s">
        <v>168</v>
      </c>
      <c r="BB2" s="76" t="s">
        <v>169</v>
      </c>
      <c r="BC2" s="76" t="s">
        <v>169</v>
      </c>
      <c r="BD2" s="76" t="s">
        <v>169</v>
      </c>
      <c r="BE2" s="76" t="s">
        <v>168</v>
      </c>
      <c r="BF2" s="76" t="s">
        <v>168</v>
      </c>
      <c r="BG2" s="76" t="s">
        <v>168</v>
      </c>
      <c r="BH2" s="75" t="s">
        <v>171</v>
      </c>
      <c r="BI2" s="75" t="s">
        <v>171</v>
      </c>
      <c r="BJ2" s="75" t="s">
        <v>171</v>
      </c>
      <c r="BK2" s="75" t="s">
        <v>171</v>
      </c>
      <c r="BL2" s="75" t="s">
        <v>171</v>
      </c>
      <c r="BM2" s="75" t="s">
        <v>171</v>
      </c>
      <c r="BN2" s="75" t="s">
        <v>171</v>
      </c>
      <c r="BO2" s="75" t="s">
        <v>171</v>
      </c>
      <c r="BP2" s="75" t="s">
        <v>171</v>
      </c>
      <c r="BQ2" s="75" t="s">
        <v>171</v>
      </c>
      <c r="BR2" s="75" t="s">
        <v>171</v>
      </c>
      <c r="BS2" s="75" t="s">
        <v>171</v>
      </c>
      <c r="BT2" s="75" t="s">
        <v>171</v>
      </c>
      <c r="BU2" s="75" t="s">
        <v>171</v>
      </c>
      <c r="BV2" s="75" t="s">
        <v>171</v>
      </c>
      <c r="BW2" s="75" t="s">
        <v>171</v>
      </c>
      <c r="BX2" s="75" t="s">
        <v>171</v>
      </c>
      <c r="BY2" s="75" t="s">
        <v>171</v>
      </c>
      <c r="BZ2" s="75" t="s">
        <v>171</v>
      </c>
      <c r="CA2" s="75" t="s">
        <v>171</v>
      </c>
      <c r="CB2" s="75" t="s">
        <v>171</v>
      </c>
      <c r="CC2" s="75" t="s">
        <v>171</v>
      </c>
      <c r="CD2" s="75" t="s">
        <v>171</v>
      </c>
      <c r="CE2" s="75" t="s">
        <v>171</v>
      </c>
      <c r="CF2" s="75" t="s">
        <v>171</v>
      </c>
      <c r="CG2" s="75" t="s">
        <v>171</v>
      </c>
      <c r="CH2" s="75" t="s">
        <v>171</v>
      </c>
      <c r="CI2" s="75" t="s">
        <v>171</v>
      </c>
      <c r="CJ2" s="75" t="s">
        <v>171</v>
      </c>
      <c r="CK2" s="75" t="s">
        <v>171</v>
      </c>
      <c r="CL2" s="75" t="s">
        <v>171</v>
      </c>
      <c r="CM2" s="75" t="s">
        <v>171</v>
      </c>
      <c r="CN2" s="75" t="s">
        <v>171</v>
      </c>
      <c r="CO2" s="75" t="s">
        <v>171</v>
      </c>
      <c r="CP2" s="75" t="s">
        <v>171</v>
      </c>
      <c r="CQ2" s="75" t="s">
        <v>171</v>
      </c>
      <c r="CR2" s="75" t="s">
        <v>171</v>
      </c>
      <c r="CS2" s="75" t="s">
        <v>171</v>
      </c>
      <c r="CT2" s="75" t="s">
        <v>171</v>
      </c>
      <c r="CU2" s="75" t="s">
        <v>171</v>
      </c>
      <c r="CV2" s="75" t="s">
        <v>171</v>
      </c>
      <c r="CW2" s="75" t="s">
        <v>171</v>
      </c>
      <c r="CX2" s="75" t="s">
        <v>171</v>
      </c>
      <c r="CY2" s="75" t="s">
        <v>171</v>
      </c>
      <c r="CZ2" s="75" t="s">
        <v>171</v>
      </c>
      <c r="DA2" s="75" t="s">
        <v>171</v>
      </c>
      <c r="DB2" s="75" t="s">
        <v>171</v>
      </c>
      <c r="DC2" s="75" t="s">
        <v>171</v>
      </c>
      <c r="DD2" s="75" t="s">
        <v>192</v>
      </c>
      <c r="DE2" s="76" t="s">
        <v>191</v>
      </c>
      <c r="DF2" s="75" t="s">
        <v>191</v>
      </c>
      <c r="DG2" s="76" t="s">
        <v>191</v>
      </c>
      <c r="DH2" s="76" t="s">
        <v>191</v>
      </c>
      <c r="DI2" s="75" t="s">
        <v>191</v>
      </c>
      <c r="DJ2" s="76" t="s">
        <v>191</v>
      </c>
      <c r="DK2" s="75" t="s">
        <v>191</v>
      </c>
      <c r="DL2" s="76" t="s">
        <v>191</v>
      </c>
      <c r="DM2" s="76" t="s">
        <v>191</v>
      </c>
      <c r="DN2" s="77" t="s">
        <v>191</v>
      </c>
      <c r="DO2" s="77" t="s">
        <v>191</v>
      </c>
      <c r="DP2" s="77" t="s">
        <v>191</v>
      </c>
      <c r="DQ2" s="77" t="s">
        <v>191</v>
      </c>
      <c r="DR2" s="77" t="s">
        <v>191</v>
      </c>
      <c r="DS2" s="77" t="s">
        <v>191</v>
      </c>
      <c r="DT2" s="77" t="s">
        <v>191</v>
      </c>
      <c r="DU2" s="75" t="s">
        <v>191</v>
      </c>
      <c r="DV2" s="75" t="s">
        <v>191</v>
      </c>
      <c r="DW2" s="75" t="s">
        <v>191</v>
      </c>
      <c r="DX2" s="75" t="s">
        <v>191</v>
      </c>
      <c r="DY2" s="75" t="s">
        <v>191</v>
      </c>
      <c r="DZ2" s="76" t="s">
        <v>191</v>
      </c>
      <c r="EA2" s="76" t="s">
        <v>191</v>
      </c>
      <c r="EB2" s="76" t="s">
        <v>191</v>
      </c>
      <c r="EC2" s="76" t="s">
        <v>191</v>
      </c>
      <c r="ED2" s="76" t="s">
        <v>191</v>
      </c>
      <c r="EE2" s="76" t="s">
        <v>191</v>
      </c>
      <c r="EF2" s="76" t="s">
        <v>191</v>
      </c>
      <c r="EG2" s="76" t="s">
        <v>191</v>
      </c>
      <c r="EH2" s="76" t="s">
        <v>191</v>
      </c>
      <c r="EI2" s="76" t="s">
        <v>191</v>
      </c>
      <c r="EJ2" s="76" t="s">
        <v>191</v>
      </c>
      <c r="EK2" s="76" t="s">
        <v>191</v>
      </c>
      <c r="EL2" s="76" t="s">
        <v>191</v>
      </c>
      <c r="EM2" s="76" t="s">
        <v>191</v>
      </c>
      <c r="EN2" s="76" t="s">
        <v>191</v>
      </c>
      <c r="EO2" s="76" t="s">
        <v>191</v>
      </c>
      <c r="EP2" s="76" t="s">
        <v>191</v>
      </c>
      <c r="EQ2" s="76" t="s">
        <v>191</v>
      </c>
      <c r="ER2" s="76" t="s">
        <v>191</v>
      </c>
      <c r="ES2" s="76" t="s">
        <v>191</v>
      </c>
      <c r="ET2" s="76" t="s">
        <v>191</v>
      </c>
      <c r="EU2" s="76" t="s">
        <v>191</v>
      </c>
    </row>
    <row r="3" spans="1:151" s="60" customFormat="1" x14ac:dyDescent="0.15">
      <c r="A3" s="75" t="s">
        <v>202</v>
      </c>
      <c r="B3" s="75" t="s">
        <v>202</v>
      </c>
      <c r="C3" s="75" t="s">
        <v>202</v>
      </c>
      <c r="D3" s="75" t="s">
        <v>202</v>
      </c>
      <c r="E3" s="75" t="s">
        <v>202</v>
      </c>
      <c r="F3" s="75" t="s">
        <v>202</v>
      </c>
      <c r="G3" s="75" t="s">
        <v>202</v>
      </c>
      <c r="H3" s="75" t="s">
        <v>202</v>
      </c>
      <c r="I3" s="76" t="s">
        <v>160</v>
      </c>
      <c r="J3" s="76" t="s">
        <v>160</v>
      </c>
      <c r="K3" s="76" t="s">
        <v>161</v>
      </c>
      <c r="L3" s="76" t="s">
        <v>162</v>
      </c>
      <c r="M3" s="78" t="s">
        <v>162</v>
      </c>
      <c r="N3" s="78" t="s">
        <v>162</v>
      </c>
      <c r="O3" s="78" t="s">
        <v>162</v>
      </c>
      <c r="P3" s="78" t="s">
        <v>162</v>
      </c>
      <c r="Q3" s="78" t="s">
        <v>162</v>
      </c>
      <c r="R3" s="76" t="s">
        <v>163</v>
      </c>
      <c r="S3" s="79" t="s">
        <v>163</v>
      </c>
      <c r="T3" s="77" t="s">
        <v>163</v>
      </c>
      <c r="U3" s="77" t="s">
        <v>163</v>
      </c>
      <c r="V3" s="77" t="s">
        <v>163</v>
      </c>
      <c r="W3" s="77" t="s">
        <v>163</v>
      </c>
      <c r="X3" s="77" t="s">
        <v>163</v>
      </c>
      <c r="Y3" s="77" t="s">
        <v>163</v>
      </c>
      <c r="Z3" s="77" t="s">
        <v>163</v>
      </c>
      <c r="AA3" s="76" t="s">
        <v>164</v>
      </c>
      <c r="AB3" s="76" t="s">
        <v>165</v>
      </c>
      <c r="AC3" s="76" t="s">
        <v>166</v>
      </c>
      <c r="AD3" s="76" t="s">
        <v>167</v>
      </c>
      <c r="AE3" s="76" t="s">
        <v>168</v>
      </c>
      <c r="AF3" s="76" t="s">
        <v>168</v>
      </c>
      <c r="AG3" s="76" t="s">
        <v>168</v>
      </c>
      <c r="AH3" s="76" t="s">
        <v>168</v>
      </c>
      <c r="AI3" s="76" t="s">
        <v>168</v>
      </c>
      <c r="AJ3" s="76" t="s">
        <v>168</v>
      </c>
      <c r="AK3" s="76" t="s">
        <v>168</v>
      </c>
      <c r="AL3" s="76" t="s">
        <v>168</v>
      </c>
      <c r="AM3" s="76" t="s">
        <v>168</v>
      </c>
      <c r="AN3" s="76" t="s">
        <v>168</v>
      </c>
      <c r="AO3" s="76" t="s">
        <v>168</v>
      </c>
      <c r="AP3" s="76" t="s">
        <v>168</v>
      </c>
      <c r="AQ3" s="76" t="s">
        <v>168</v>
      </c>
      <c r="AR3" s="76" t="s">
        <v>168</v>
      </c>
      <c r="AS3" s="76" t="s">
        <v>168</v>
      </c>
      <c r="AT3" s="76" t="s">
        <v>168</v>
      </c>
      <c r="AU3" s="76" t="s">
        <v>168</v>
      </c>
      <c r="AV3" s="76" t="s">
        <v>168</v>
      </c>
      <c r="AW3" s="76" t="s">
        <v>168</v>
      </c>
      <c r="AX3" s="76" t="s">
        <v>168</v>
      </c>
      <c r="AY3" s="75" t="s">
        <v>168</v>
      </c>
      <c r="AZ3" s="76" t="s">
        <v>168</v>
      </c>
      <c r="BA3" s="76" t="s">
        <v>168</v>
      </c>
      <c r="BB3" s="76" t="s">
        <v>169</v>
      </c>
      <c r="BC3" s="76" t="s">
        <v>169</v>
      </c>
      <c r="BD3" s="76" t="s">
        <v>169</v>
      </c>
      <c r="BE3" s="76" t="s">
        <v>168</v>
      </c>
      <c r="BF3" s="76" t="s">
        <v>168</v>
      </c>
      <c r="BG3" s="76" t="s">
        <v>168</v>
      </c>
      <c r="BH3" s="75" t="s">
        <v>171</v>
      </c>
      <c r="BI3" s="76" t="s">
        <v>170</v>
      </c>
      <c r="BJ3" s="76" t="s">
        <v>170</v>
      </c>
      <c r="BK3" s="77" t="s">
        <v>170</v>
      </c>
      <c r="BL3" s="77" t="s">
        <v>170</v>
      </c>
      <c r="BM3" s="77" t="s">
        <v>170</v>
      </c>
      <c r="BN3" s="77" t="s">
        <v>170</v>
      </c>
      <c r="BO3" s="76" t="s">
        <v>170</v>
      </c>
      <c r="BP3" s="76" t="s">
        <v>170</v>
      </c>
      <c r="BQ3" s="75" t="s">
        <v>170</v>
      </c>
      <c r="BR3" s="75" t="s">
        <v>170</v>
      </c>
      <c r="BS3" s="76" t="s">
        <v>170</v>
      </c>
      <c r="BT3" s="77" t="s">
        <v>170</v>
      </c>
      <c r="BU3" s="77" t="s">
        <v>170</v>
      </c>
      <c r="BV3" s="77" t="s">
        <v>170</v>
      </c>
      <c r="BW3" s="77" t="s">
        <v>170</v>
      </c>
      <c r="BX3" s="76" t="s">
        <v>287</v>
      </c>
      <c r="BY3" s="76" t="s">
        <v>287</v>
      </c>
      <c r="BZ3" s="76" t="s">
        <v>287</v>
      </c>
      <c r="CA3" s="76" t="s">
        <v>287</v>
      </c>
      <c r="CB3" s="76" t="s">
        <v>287</v>
      </c>
      <c r="CC3" s="76" t="s">
        <v>287</v>
      </c>
      <c r="CD3" s="76" t="s">
        <v>287</v>
      </c>
      <c r="CE3" s="76" t="s">
        <v>287</v>
      </c>
      <c r="CF3" s="76" t="s">
        <v>287</v>
      </c>
      <c r="CG3" s="76" t="s">
        <v>287</v>
      </c>
      <c r="CH3" s="76" t="s">
        <v>287</v>
      </c>
      <c r="CI3" s="76" t="s">
        <v>287</v>
      </c>
      <c r="CJ3" s="76" t="s">
        <v>287</v>
      </c>
      <c r="CK3" s="76" t="s">
        <v>287</v>
      </c>
      <c r="CL3" s="76" t="s">
        <v>287</v>
      </c>
      <c r="CM3" s="76" t="s">
        <v>287</v>
      </c>
      <c r="CN3" s="76" t="s">
        <v>287</v>
      </c>
      <c r="CO3" s="76" t="s">
        <v>291</v>
      </c>
      <c r="CP3" s="76" t="s">
        <v>291</v>
      </c>
      <c r="CQ3" s="76" t="s">
        <v>291</v>
      </c>
      <c r="CR3" s="76" t="s">
        <v>291</v>
      </c>
      <c r="CS3" s="76" t="s">
        <v>291</v>
      </c>
      <c r="CT3" s="76" t="s">
        <v>291</v>
      </c>
      <c r="CU3" s="76" t="s">
        <v>291</v>
      </c>
      <c r="CV3" s="76" t="s">
        <v>293</v>
      </c>
      <c r="CW3" s="76" t="s">
        <v>293</v>
      </c>
      <c r="CX3" s="76" t="s">
        <v>293</v>
      </c>
      <c r="CY3" s="76" t="s">
        <v>293</v>
      </c>
      <c r="CZ3" s="76" t="s">
        <v>293</v>
      </c>
      <c r="DA3" s="76" t="s">
        <v>293</v>
      </c>
      <c r="DB3" s="76" t="s">
        <v>293</v>
      </c>
      <c r="DC3" s="76" t="s">
        <v>293</v>
      </c>
      <c r="DD3" s="75" t="s">
        <v>192</v>
      </c>
      <c r="DE3" s="76" t="s">
        <v>196</v>
      </c>
      <c r="DF3" s="75" t="s">
        <v>195</v>
      </c>
      <c r="DG3" s="76" t="s">
        <v>197</v>
      </c>
      <c r="DH3" s="76" t="s">
        <v>197</v>
      </c>
      <c r="DI3" s="75" t="s">
        <v>296</v>
      </c>
      <c r="DJ3" s="76" t="s">
        <v>297</v>
      </c>
      <c r="DK3" s="75" t="s">
        <v>299</v>
      </c>
      <c r="DL3" s="76" t="s">
        <v>199</v>
      </c>
      <c r="DM3" s="76" t="s">
        <v>198</v>
      </c>
      <c r="DN3" s="77" t="s">
        <v>198</v>
      </c>
      <c r="DO3" s="77" t="s">
        <v>198</v>
      </c>
      <c r="DP3" s="77" t="s">
        <v>198</v>
      </c>
      <c r="DQ3" s="77" t="s">
        <v>198</v>
      </c>
      <c r="DR3" s="77" t="s">
        <v>198</v>
      </c>
      <c r="DS3" s="77" t="s">
        <v>198</v>
      </c>
      <c r="DT3" s="77" t="s">
        <v>198</v>
      </c>
      <c r="DU3" s="75" t="s">
        <v>201</v>
      </c>
      <c r="DV3" s="75" t="s">
        <v>200</v>
      </c>
      <c r="DW3" s="75" t="s">
        <v>200</v>
      </c>
      <c r="DX3" s="75" t="s">
        <v>200</v>
      </c>
      <c r="DY3" s="75" t="s">
        <v>200</v>
      </c>
      <c r="DZ3" s="76" t="s">
        <v>303</v>
      </c>
      <c r="EA3" s="76" t="s">
        <v>303</v>
      </c>
      <c r="EB3" s="76" t="s">
        <v>303</v>
      </c>
      <c r="EC3" s="76" t="s">
        <v>303</v>
      </c>
      <c r="ED3" s="76" t="s">
        <v>303</v>
      </c>
      <c r="EE3" s="76" t="s">
        <v>303</v>
      </c>
      <c r="EF3" s="76" t="s">
        <v>303</v>
      </c>
      <c r="EG3" s="76" t="s">
        <v>303</v>
      </c>
      <c r="EH3" s="76" t="s">
        <v>303</v>
      </c>
      <c r="EI3" s="76" t="s">
        <v>303</v>
      </c>
      <c r="EJ3" s="76" t="s">
        <v>303</v>
      </c>
      <c r="EK3" s="76" t="s">
        <v>303</v>
      </c>
      <c r="EL3" s="76" t="s">
        <v>303</v>
      </c>
      <c r="EM3" s="76" t="s">
        <v>303</v>
      </c>
      <c r="EN3" s="76" t="s">
        <v>303</v>
      </c>
      <c r="EO3" s="76" t="s">
        <v>303</v>
      </c>
      <c r="EP3" s="76" t="s">
        <v>303</v>
      </c>
      <c r="EQ3" s="76" t="s">
        <v>303</v>
      </c>
      <c r="ER3" s="76" t="s">
        <v>303</v>
      </c>
      <c r="ES3" s="76" t="s">
        <v>303</v>
      </c>
      <c r="ET3" s="76" t="s">
        <v>303</v>
      </c>
      <c r="EU3" s="76" t="s">
        <v>303</v>
      </c>
    </row>
    <row r="4" spans="1:151" s="60" customFormat="1" ht="118.5" customHeight="1" x14ac:dyDescent="0.15">
      <c r="A4" s="53" t="s">
        <v>48</v>
      </c>
      <c r="B4" s="53" t="s">
        <v>47</v>
      </c>
      <c r="C4" s="53" t="s">
        <v>49</v>
      </c>
      <c r="D4" s="53" t="s">
        <v>50</v>
      </c>
      <c r="E4" s="53" t="s">
        <v>91</v>
      </c>
      <c r="F4" s="53" t="s">
        <v>51</v>
      </c>
      <c r="G4" s="54" t="s">
        <v>52</v>
      </c>
      <c r="H4" s="54" t="s">
        <v>53</v>
      </c>
      <c r="I4" s="54" t="s">
        <v>275</v>
      </c>
      <c r="J4" s="54" t="s">
        <v>92</v>
      </c>
      <c r="K4" s="54" t="s">
        <v>93</v>
      </c>
      <c r="L4" s="54" t="s">
        <v>276</v>
      </c>
      <c r="M4" s="55" t="s">
        <v>94</v>
      </c>
      <c r="N4" s="56" t="s">
        <v>277</v>
      </c>
      <c r="O4" s="56" t="s">
        <v>278</v>
      </c>
      <c r="P4" s="56" t="s">
        <v>279</v>
      </c>
      <c r="Q4" s="56" t="s">
        <v>280</v>
      </c>
      <c r="R4" s="54" t="s">
        <v>95</v>
      </c>
      <c r="S4" s="57" t="s">
        <v>122</v>
      </c>
      <c r="T4" s="58" t="s">
        <v>123</v>
      </c>
      <c r="U4" s="58" t="s">
        <v>124</v>
      </c>
      <c r="V4" s="58" t="s">
        <v>125</v>
      </c>
      <c r="W4" s="58" t="s">
        <v>126</v>
      </c>
      <c r="X4" s="58" t="s">
        <v>127</v>
      </c>
      <c r="Y4" s="58" t="s">
        <v>128</v>
      </c>
      <c r="Z4" s="58" t="s">
        <v>129</v>
      </c>
      <c r="AA4" s="54" t="s">
        <v>130</v>
      </c>
      <c r="AB4" s="54" t="s">
        <v>131</v>
      </c>
      <c r="AC4" s="54" t="s">
        <v>132</v>
      </c>
      <c r="AD4" s="54" t="s">
        <v>120</v>
      </c>
      <c r="AE4" s="54" t="s">
        <v>121</v>
      </c>
      <c r="AF4" s="54" t="s">
        <v>54</v>
      </c>
      <c r="AG4" s="54" t="s">
        <v>97</v>
      </c>
      <c r="AH4" s="54" t="s">
        <v>98</v>
      </c>
      <c r="AI4" s="54" t="s">
        <v>99</v>
      </c>
      <c r="AJ4" s="54" t="s">
        <v>100</v>
      </c>
      <c r="AK4" s="54" t="s">
        <v>116</v>
      </c>
      <c r="AL4" s="54" t="s">
        <v>117</v>
      </c>
      <c r="AM4" s="54" t="s">
        <v>55</v>
      </c>
      <c r="AN4" s="54" t="s">
        <v>96</v>
      </c>
      <c r="AO4" s="54" t="s">
        <v>101</v>
      </c>
      <c r="AP4" s="54" t="s">
        <v>102</v>
      </c>
      <c r="AQ4" s="54" t="s">
        <v>103</v>
      </c>
      <c r="AR4" s="54" t="s">
        <v>114</v>
      </c>
      <c r="AS4" s="54" t="s">
        <v>115</v>
      </c>
      <c r="AT4" s="53" t="s">
        <v>56</v>
      </c>
      <c r="AU4" s="54" t="s">
        <v>109</v>
      </c>
      <c r="AV4" s="54" t="s">
        <v>110</v>
      </c>
      <c r="AW4" s="54" t="s">
        <v>111</v>
      </c>
      <c r="AX4" s="54" t="s">
        <v>57</v>
      </c>
      <c r="AY4" s="59" t="s">
        <v>119</v>
      </c>
      <c r="AZ4" s="54" t="s">
        <v>118</v>
      </c>
      <c r="BA4" s="53" t="s">
        <v>104</v>
      </c>
      <c r="BB4" s="54" t="s">
        <v>105</v>
      </c>
      <c r="BC4" s="54" t="s">
        <v>106</v>
      </c>
      <c r="BD4" s="54" t="s">
        <v>107</v>
      </c>
      <c r="BE4" s="54" t="s">
        <v>108</v>
      </c>
      <c r="BF4" s="54" t="s">
        <v>112</v>
      </c>
      <c r="BG4" s="54" t="s">
        <v>113</v>
      </c>
      <c r="BH4" s="54" t="s">
        <v>281</v>
      </c>
      <c r="BI4" s="54" t="s">
        <v>282</v>
      </c>
      <c r="BJ4" s="54" t="s">
        <v>158</v>
      </c>
      <c r="BK4" s="58" t="s">
        <v>133</v>
      </c>
      <c r="BL4" s="58" t="s">
        <v>134</v>
      </c>
      <c r="BM4" s="58" t="s">
        <v>283</v>
      </c>
      <c r="BN4" s="58" t="s">
        <v>284</v>
      </c>
      <c r="BO4" s="54" t="s">
        <v>268</v>
      </c>
      <c r="BP4" s="54" t="s">
        <v>269</v>
      </c>
      <c r="BQ4" s="59" t="s">
        <v>135</v>
      </c>
      <c r="BR4" s="59" t="s">
        <v>136</v>
      </c>
      <c r="BS4" s="54" t="s">
        <v>270</v>
      </c>
      <c r="BT4" s="58" t="s">
        <v>285</v>
      </c>
      <c r="BU4" s="58" t="s">
        <v>286</v>
      </c>
      <c r="BV4" s="58" t="s">
        <v>137</v>
      </c>
      <c r="BW4" s="58" t="s">
        <v>138</v>
      </c>
      <c r="BX4" s="54" t="s">
        <v>288</v>
      </c>
      <c r="BY4" s="54" t="s">
        <v>158</v>
      </c>
      <c r="BZ4" s="58" t="s">
        <v>133</v>
      </c>
      <c r="CA4" s="58" t="s">
        <v>134</v>
      </c>
      <c r="CB4" s="58" t="s">
        <v>283</v>
      </c>
      <c r="CC4" s="58" t="s">
        <v>284</v>
      </c>
      <c r="CD4" s="54" t="s">
        <v>268</v>
      </c>
      <c r="CE4" s="54" t="s">
        <v>269</v>
      </c>
      <c r="CF4" s="59" t="s">
        <v>289</v>
      </c>
      <c r="CG4" s="59" t="s">
        <v>290</v>
      </c>
      <c r="CH4" s="59" t="s">
        <v>135</v>
      </c>
      <c r="CI4" s="59" t="s">
        <v>136</v>
      </c>
      <c r="CJ4" s="54" t="s">
        <v>270</v>
      </c>
      <c r="CK4" s="58" t="s">
        <v>285</v>
      </c>
      <c r="CL4" s="58" t="s">
        <v>286</v>
      </c>
      <c r="CM4" s="58" t="s">
        <v>137</v>
      </c>
      <c r="CN4" s="58" t="s">
        <v>138</v>
      </c>
      <c r="CO4" s="54" t="s">
        <v>292</v>
      </c>
      <c r="CP4" s="54" t="s">
        <v>139</v>
      </c>
      <c r="CQ4" s="58" t="s">
        <v>133</v>
      </c>
      <c r="CR4" s="58" t="s">
        <v>140</v>
      </c>
      <c r="CS4" s="58" t="s">
        <v>142</v>
      </c>
      <c r="CT4" s="58" t="s">
        <v>143</v>
      </c>
      <c r="CU4" s="54" t="s">
        <v>141</v>
      </c>
      <c r="CV4" s="54" t="s">
        <v>294</v>
      </c>
      <c r="CW4" s="54" t="s">
        <v>139</v>
      </c>
      <c r="CX4" s="58" t="s">
        <v>133</v>
      </c>
      <c r="CY4" s="58" t="s">
        <v>140</v>
      </c>
      <c r="CZ4" s="58" t="s">
        <v>142</v>
      </c>
      <c r="DA4" s="58" t="s">
        <v>143</v>
      </c>
      <c r="DB4" s="54" t="s">
        <v>141</v>
      </c>
      <c r="DC4" s="54" t="s">
        <v>144</v>
      </c>
      <c r="DD4" s="54" t="s">
        <v>295</v>
      </c>
      <c r="DE4" s="54" t="s">
        <v>271</v>
      </c>
      <c r="DF4" s="59" t="s">
        <v>272</v>
      </c>
      <c r="DG4" s="54" t="s">
        <v>273</v>
      </c>
      <c r="DH4" s="54" t="s">
        <v>274</v>
      </c>
      <c r="DI4" s="59" t="s">
        <v>298</v>
      </c>
      <c r="DJ4" s="54" t="s">
        <v>145</v>
      </c>
      <c r="DK4" s="59" t="s">
        <v>300</v>
      </c>
      <c r="DL4" s="54" t="s">
        <v>301</v>
      </c>
      <c r="DM4" s="54" t="s">
        <v>58</v>
      </c>
      <c r="DN4" s="58" t="s">
        <v>83</v>
      </c>
      <c r="DO4" s="58" t="s">
        <v>84</v>
      </c>
      <c r="DP4" s="58" t="s">
        <v>85</v>
      </c>
      <c r="DQ4" s="58" t="s">
        <v>86</v>
      </c>
      <c r="DR4" s="58" t="s">
        <v>87</v>
      </c>
      <c r="DS4" s="58" t="s">
        <v>88</v>
      </c>
      <c r="DT4" s="58" t="s">
        <v>89</v>
      </c>
      <c r="DU4" s="59" t="s">
        <v>302</v>
      </c>
      <c r="DV4" s="59" t="s">
        <v>146</v>
      </c>
      <c r="DW4" s="59" t="s">
        <v>189</v>
      </c>
      <c r="DX4" s="110" t="s">
        <v>147</v>
      </c>
      <c r="DY4" s="110" t="s">
        <v>190</v>
      </c>
      <c r="DZ4" s="111" t="s">
        <v>304</v>
      </c>
      <c r="EA4" s="111" t="s">
        <v>59</v>
      </c>
      <c r="EB4" s="111" t="s">
        <v>148</v>
      </c>
      <c r="EC4" s="111" t="s">
        <v>60</v>
      </c>
      <c r="ED4" s="111" t="s">
        <v>149</v>
      </c>
      <c r="EE4" s="111" t="s">
        <v>150</v>
      </c>
      <c r="EF4" s="111" t="s">
        <v>61</v>
      </c>
      <c r="EG4" s="111" t="s">
        <v>151</v>
      </c>
      <c r="EH4" s="111" t="s">
        <v>152</v>
      </c>
      <c r="EI4" s="111" t="s">
        <v>62</v>
      </c>
      <c r="EJ4" s="111" t="s">
        <v>153</v>
      </c>
      <c r="EK4" s="111" t="s">
        <v>154</v>
      </c>
      <c r="EL4" s="111" t="s">
        <v>63</v>
      </c>
      <c r="EM4" s="111" t="s">
        <v>155</v>
      </c>
      <c r="EN4" s="111" t="s">
        <v>193</v>
      </c>
      <c r="EO4" s="111" t="s">
        <v>194</v>
      </c>
      <c r="EP4" s="111" t="s">
        <v>203</v>
      </c>
      <c r="EQ4" s="111" t="s">
        <v>156</v>
      </c>
      <c r="ER4" s="111" t="s">
        <v>204</v>
      </c>
      <c r="ES4" s="111" t="s">
        <v>156</v>
      </c>
      <c r="ET4" s="111" t="s">
        <v>205</v>
      </c>
      <c r="EU4" s="111" t="s">
        <v>156</v>
      </c>
    </row>
    <row r="5" spans="1:151" s="49" customFormat="1" x14ac:dyDescent="0.15">
      <c r="A5" s="81" t="str">
        <f>'歯　調査票（第１表）'!B4&amp;'歯　調査票（第１表）'!C4&amp;'歯　調査票（第１表）'!D4&amp;'歯　調査票（第１表）'!E4&amp;'歯　調査票（第１表）'!F4&amp;'歯　調査票（第１表）'!G4</f>
        <v>32</v>
      </c>
      <c r="B5" s="81" t="str">
        <f>'歯　調査票（第１表）'!V4</f>
        <v>島根県</v>
      </c>
      <c r="C5" s="81">
        <f>'歯　調査票（第１表）'!B6</f>
        <v>0</v>
      </c>
      <c r="D5" s="81" t="str">
        <f>'歯　調査票（第１表）'!J6&amp;'歯　調査票（第１表）'!K6&amp;'歯　調査票（第１表）'!L6&amp;'歯　調査票（第１表）'!M6</f>
        <v/>
      </c>
      <c r="E5" s="81">
        <f>'歯　調査票（第１表）'!B8</f>
        <v>0</v>
      </c>
      <c r="F5" s="81" t="str">
        <f>'歯　調査票（第１表）'!J8&amp;'歯　調査票（第１表）'!K8</f>
        <v/>
      </c>
      <c r="G5" s="81">
        <f>'歯　調査票（第１表）'!B10</f>
        <v>0</v>
      </c>
      <c r="H5" s="81" t="str">
        <f>'歯　調査票（第１表）'!J10&amp;'歯　調査票（第１表）'!K10&amp;'歯　調査票（第１表）'!L10&amp;'歯　調査票（第１表）'!M10&amp;'歯　調査票（第１表）'!N10</f>
        <v/>
      </c>
      <c r="I5" s="81">
        <f>'歯　調査票（第１表）'!D13</f>
        <v>0</v>
      </c>
      <c r="J5" s="81">
        <f>'歯　調査票（第１表）'!D12</f>
        <v>0</v>
      </c>
      <c r="K5" s="81" t="str">
        <f>'歯　調査票（第１表）'!F14&amp;'歯　調査票（第１表）'!G14&amp;'歯　調査票（第１表）'!H14&amp;'歯　調査票（第１表）'!I14&amp;'歯　調査票（第１表）'!J14&amp;'歯　調査票（第１表）'!K14&amp;'歯　調査票（第１表）'!L14&amp;'歯　調査票（第１表）'!M14&amp;'歯　調査票（第１表）'!N14&amp;'歯　調査票（第１表）'!O14</f>
        <v>--</v>
      </c>
      <c r="L5" s="81">
        <f>'歯　調査票（第１表）'!Y15</f>
        <v>0</v>
      </c>
      <c r="M5" s="81" t="str">
        <f>IF(N5="①","1","")&amp;IF(O5="②","2","")&amp;IF(P5="③","3","")&amp;IF(Q5="④","4","")</f>
        <v/>
      </c>
      <c r="N5" s="51">
        <f>'歯　調査票（第１表）'!D18</f>
        <v>1</v>
      </c>
      <c r="O5" s="51">
        <f>'歯　調査票（第１表）'!D19</f>
        <v>2</v>
      </c>
      <c r="P5" s="51">
        <f>'歯　調査票（第１表）'!D20</f>
        <v>3</v>
      </c>
      <c r="Q5" s="51">
        <f>'歯　調査票（第１表）'!D21</f>
        <v>4</v>
      </c>
      <c r="R5" s="105" t="str">
        <f>IF(S5="①","1","")&amp;IF(T5="②","2","")&amp;IF(U5="③","3","")&amp;IF(V5="④","4","")&amp;IF(W5="⑤","5","")&amp;IF(X5="⑥","6","")&amp;IF(Y5="⑦","7","")&amp;IF(Z5="⑧","8","")</f>
        <v/>
      </c>
      <c r="S5" s="52">
        <f>'歯　調査票（第１表）'!D23</f>
        <v>1</v>
      </c>
      <c r="T5" s="51">
        <f>'歯　調査票（第１表）'!H23</f>
        <v>2</v>
      </c>
      <c r="U5" s="51">
        <f>'歯　調査票（第１表）'!L23</f>
        <v>3</v>
      </c>
      <c r="V5" s="51">
        <f>'歯　調査票（第１表）'!P23</f>
        <v>4</v>
      </c>
      <c r="W5" s="51">
        <f>'歯　調査票（第１表）'!D24</f>
        <v>5</v>
      </c>
      <c r="X5" s="51">
        <f>'歯　調査票（第１表）'!H24</f>
        <v>6</v>
      </c>
      <c r="Y5" s="51">
        <f>'歯　調査票（第１表）'!L24</f>
        <v>7</v>
      </c>
      <c r="Z5" s="51">
        <f>'歯　調査票（第１表）'!P24</f>
        <v>8</v>
      </c>
      <c r="AA5" s="81">
        <f>'歯　調査票（第１表）'!D25</f>
        <v>0</v>
      </c>
      <c r="AB5" s="81">
        <f>'歯　調査票（第１表）'!M25</f>
        <v>0</v>
      </c>
      <c r="AC5" s="81">
        <f>'歯　調査票（第１表）'!V25</f>
        <v>0</v>
      </c>
      <c r="AD5" s="106"/>
      <c r="AE5" s="107" t="str">
        <f>"2019/"&amp;'歯　調査票（第１表）'!J26&amp;"/"&amp;'歯　調査票（第１表）'!L26</f>
        <v>2019//</v>
      </c>
      <c r="AF5" s="81">
        <f>SUM(AG5:AJ5)</f>
        <v>0</v>
      </c>
      <c r="AG5" s="81">
        <f>'歯　調査票（第１表）'!H28</f>
        <v>0</v>
      </c>
      <c r="AH5" s="81">
        <f>'歯　調査票（第１表）'!K28</f>
        <v>0</v>
      </c>
      <c r="AI5" s="81">
        <f>'歯　調査票（第１表）'!N28</f>
        <v>0</v>
      </c>
      <c r="AJ5" s="81">
        <f>'歯　調査票（第１表）'!Q28</f>
        <v>0</v>
      </c>
      <c r="AK5" s="81">
        <f>'歯　調査票（第１表）'!T28</f>
        <v>0</v>
      </c>
      <c r="AL5" s="81">
        <f>'歯　調査票（第１表）'!W28</f>
        <v>0</v>
      </c>
      <c r="AM5" s="81">
        <f>SUM(AN5:AQ5)</f>
        <v>0</v>
      </c>
      <c r="AN5" s="81">
        <f>'歯　調査票（第１表）'!H29</f>
        <v>0</v>
      </c>
      <c r="AO5" s="81">
        <f>'歯　調査票（第１表）'!K29</f>
        <v>0</v>
      </c>
      <c r="AP5" s="81">
        <f>'歯　調査票（第１表）'!N29</f>
        <v>0</v>
      </c>
      <c r="AQ5" s="81">
        <f>'歯　調査票（第１表）'!Q29</f>
        <v>0</v>
      </c>
      <c r="AR5" s="81">
        <f>'歯　調査票（第１表）'!T29</f>
        <v>0</v>
      </c>
      <c r="AS5" s="81">
        <f>'歯　調査票（第１表）'!W29</f>
        <v>0</v>
      </c>
      <c r="AT5" s="81">
        <f>SUM(AU5:AX5)</f>
        <v>0</v>
      </c>
      <c r="AU5" s="81">
        <f t="shared" ref="AU5:AZ5" si="0">SUM(AG5,AN5)</f>
        <v>0</v>
      </c>
      <c r="AV5" s="81">
        <f t="shared" si="0"/>
        <v>0</v>
      </c>
      <c r="AW5" s="81">
        <f t="shared" si="0"/>
        <v>0</v>
      </c>
      <c r="AX5" s="81">
        <f t="shared" si="0"/>
        <v>0</v>
      </c>
      <c r="AY5" s="81">
        <f t="shared" si="0"/>
        <v>0</v>
      </c>
      <c r="AZ5" s="81">
        <f t="shared" si="0"/>
        <v>0</v>
      </c>
      <c r="BA5" s="81">
        <f>SUM(BB5:BE5)</f>
        <v>0</v>
      </c>
      <c r="BB5" s="81">
        <f>'歯　調査票（第１表）'!H30</f>
        <v>0</v>
      </c>
      <c r="BC5" s="81">
        <f>'歯　調査票（第１表）'!K30</f>
        <v>0</v>
      </c>
      <c r="BD5" s="81">
        <f>'歯　調査票（第１表）'!N30</f>
        <v>0</v>
      </c>
      <c r="BE5" s="81">
        <f>'歯　調査票（第１表）'!Q30</f>
        <v>0</v>
      </c>
      <c r="BF5" s="81">
        <f>'歯　調査票（第１表）'!T30</f>
        <v>0</v>
      </c>
      <c r="BG5" s="81">
        <f>'歯　調査票（第１表）'!W30</f>
        <v>0</v>
      </c>
      <c r="BH5" s="106"/>
      <c r="BI5" s="106"/>
      <c r="BJ5" s="81" t="str">
        <f>IF(BK5="①","1","")&amp;IF(BL5="②","2","")&amp;IF(BM5="③","3","")</f>
        <v/>
      </c>
      <c r="BK5" s="51">
        <f>'歯　調査票（第１表）'!J33</f>
        <v>1</v>
      </c>
      <c r="BL5" s="51">
        <f>'歯　調査票（第１表）'!O33</f>
        <v>2</v>
      </c>
      <c r="BM5" s="51">
        <f>'歯　調査票（第１表）'!J34</f>
        <v>3</v>
      </c>
      <c r="BN5" s="51">
        <f>'歯　調査票（第１表）'!M34</f>
        <v>0</v>
      </c>
      <c r="BO5" s="81">
        <f>'歯　調査票（第１表）'!M35</f>
        <v>0</v>
      </c>
      <c r="BP5" s="81">
        <f>'歯　調査票（第１表）'!M36</f>
        <v>0</v>
      </c>
      <c r="BQ5" s="105">
        <f>'歯　調査票（第１表）'!V35</f>
        <v>0</v>
      </c>
      <c r="BR5" s="105">
        <f>'歯　調査票（第１表）'!V36</f>
        <v>0</v>
      </c>
      <c r="BS5" s="105" t="str">
        <f>IF(BT5="①","1","")&amp;IF(BU5="②","2","")&amp;IF(BV5="③","3","")</f>
        <v/>
      </c>
      <c r="BT5" s="51">
        <f>'歯　調査票（第１表）'!J38</f>
        <v>1</v>
      </c>
      <c r="BU5" s="51">
        <f>'歯　調査票（第１表）'!R38</f>
        <v>2</v>
      </c>
      <c r="BV5" s="51">
        <f>'歯　調査票（第１表）'!J39</f>
        <v>3</v>
      </c>
      <c r="BW5" s="51">
        <f>'歯　調査票（第１表）'!M39</f>
        <v>0</v>
      </c>
      <c r="BX5" s="106"/>
      <c r="BY5" s="81" t="str">
        <f>IF(BZ5="①","1","")&amp;IF(CA5="②","2","")&amp;IF(CB5="③","3","")</f>
        <v/>
      </c>
      <c r="BZ5" s="51">
        <f>'歯　調査票（第１表）'!J33</f>
        <v>1</v>
      </c>
      <c r="CA5" s="51">
        <f>'歯　調査票（第１表）'!O33</f>
        <v>2</v>
      </c>
      <c r="CB5" s="51">
        <f>'歯　調査票（第１表）'!J34</f>
        <v>3</v>
      </c>
      <c r="CC5" s="51">
        <f>'歯　調査票（第１表）'!M34</f>
        <v>0</v>
      </c>
      <c r="CD5" s="81">
        <f>'歯　調査票（第１表）'!M43</f>
        <v>0</v>
      </c>
      <c r="CE5" s="81">
        <f>'歯　調査票（第１表）'!M44</f>
        <v>0</v>
      </c>
      <c r="CF5" s="105">
        <f>'歯　調査票（第１表）'!V43</f>
        <v>0</v>
      </c>
      <c r="CG5" s="105">
        <f>'歯　調査票（第１表）'!V44</f>
        <v>0</v>
      </c>
      <c r="CH5" s="105">
        <f>'歯　調査票（第１表）'!M45</f>
        <v>0</v>
      </c>
      <c r="CI5" s="105">
        <f>'歯　調査票（第１表）'!M46</f>
        <v>0</v>
      </c>
      <c r="CJ5" s="105" t="str">
        <f>IF(CK5="①","1","")&amp;IF(CL5="②","2","")&amp;IF(CM5="③","3","")</f>
        <v/>
      </c>
      <c r="CK5" s="51">
        <f>'歯　調査票（第１表）'!J48</f>
        <v>1</v>
      </c>
      <c r="CL5" s="51">
        <f>'歯　調査票（第１表）'!R48</f>
        <v>2</v>
      </c>
      <c r="CM5" s="51">
        <f>'歯　調査票（第１表）'!J49</f>
        <v>3</v>
      </c>
      <c r="CN5" s="51">
        <f>'歯　調査票（第１表）'!M49</f>
        <v>0</v>
      </c>
      <c r="CO5" s="106"/>
      <c r="CP5" s="81" t="str">
        <f>IF(CQ5="①","1","")&amp;IF(CR5="②","2","")&amp;IF(CS5="③","3","")</f>
        <v/>
      </c>
      <c r="CQ5" s="51">
        <f>'歯　調査票（第１表）'!J51</f>
        <v>1</v>
      </c>
      <c r="CR5" s="51">
        <f>'歯　調査票（第１表）'!O51</f>
        <v>2</v>
      </c>
      <c r="CS5" s="51">
        <f>'歯　調査票（第１表）'!J52</f>
        <v>3</v>
      </c>
      <c r="CT5" s="51">
        <f>'歯　調査票（第１表）'!M52</f>
        <v>0</v>
      </c>
      <c r="CU5" s="81">
        <f>'歯　調査票（第１表）'!J53</f>
        <v>0</v>
      </c>
      <c r="CV5" s="106"/>
      <c r="CW5" s="81" t="str">
        <f>IF(CX5="①","1","")&amp;IF(CY5="②","2","")&amp;IF(CZ5="③","3","")</f>
        <v/>
      </c>
      <c r="CX5" s="51">
        <f>'歯　調査票（第１表）'!J55</f>
        <v>1</v>
      </c>
      <c r="CY5" s="51">
        <f>'歯　調査票（第１表）'!O55</f>
        <v>2</v>
      </c>
      <c r="CZ5" s="51">
        <f>'歯　調査票（第１表）'!J56</f>
        <v>3</v>
      </c>
      <c r="DA5" s="51">
        <f>'歯　調査票（第１表）'!M56</f>
        <v>0</v>
      </c>
      <c r="DB5" s="81">
        <f>'歯　調査票（第１表）'!J57</f>
        <v>0</v>
      </c>
      <c r="DC5" s="81">
        <f>'歯　調査票（第１表）'!R57</f>
        <v>0</v>
      </c>
      <c r="DD5" s="106"/>
      <c r="DE5" s="81">
        <f>'歯　要件確認（第３表）'!G25</f>
        <v>0</v>
      </c>
      <c r="DF5" s="105" t="str">
        <f>'歯　要件確認（第３表）'!G24&amp;'歯　要件確認（第３表）'!H24&amp;'歯　要件確認（第３表）'!I24&amp;'歯　要件確認（第３表）'!J24&amp;'歯　要件確認（第３表）'!K24&amp;'歯　要件確認（第３表）'!L24&amp;'歯　要件確認（第３表）'!M24&amp;'歯　要件確認（第３表）'!N24&amp;'歯　要件確認（第３表）'!O24</f>
        <v/>
      </c>
      <c r="DG5" s="81">
        <f>'歯　要件確認（第３表）'!G27</f>
        <v>0</v>
      </c>
      <c r="DH5" s="81" t="str">
        <f>'歯　要件確認（第３表）'!G26&amp;'歯　要件確認（第３表）'!H26&amp;'歯　要件確認（第３表）'!I26&amp;'歯　要件確認（第３表）'!J26&amp;'歯　要件確認（第３表）'!K26</f>
        <v/>
      </c>
      <c r="DI5" s="105">
        <f>'歯　要件確認（第３表）'!Y28</f>
        <v>0</v>
      </c>
      <c r="DJ5" s="81">
        <f>'歯　要件確認（第３表）'!M29</f>
        <v>0</v>
      </c>
      <c r="DK5" s="105">
        <f>'歯　要件確認（第３表）'!Y30</f>
        <v>0</v>
      </c>
      <c r="DL5" s="80">
        <f>'歯　要件確認（第３表）'!G33</f>
        <v>0</v>
      </c>
      <c r="DM5" s="81" t="str">
        <f>IF(DN5="①","①","")&amp;IF(DO5="②","②","")&amp;IF(DP5="③","③","")&amp;IF(DQ5="④","④","")&amp;IF(DR5="⑤","⑤","")&amp;IF(DS5="⑥","⑥","")&amp;IF(DT5="⑦","⑦","")</f>
        <v/>
      </c>
      <c r="DN5" s="51">
        <f>'歯　要件確認（第３表）'!K33</f>
        <v>1</v>
      </c>
      <c r="DO5" s="51">
        <f>'歯　要件確認（第３表）'!N33</f>
        <v>2</v>
      </c>
      <c r="DP5" s="51">
        <f>'歯　要件確認（第３表）'!Q33</f>
        <v>3</v>
      </c>
      <c r="DQ5" s="51">
        <f>'歯　要件確認（第３表）'!T33</f>
        <v>4</v>
      </c>
      <c r="DR5" s="51">
        <f>'歯　要件確認（第３表）'!W33</f>
        <v>5</v>
      </c>
      <c r="DS5" s="51">
        <f>'歯　要件確認（第３表）'!K34</f>
        <v>6</v>
      </c>
      <c r="DT5" s="51">
        <f>'歯　要件確認（第３表）'!N34</f>
        <v>7</v>
      </c>
      <c r="DU5" s="114"/>
      <c r="DV5" s="113" t="str">
        <f>'歯　要件確認（第３表）'!J35&amp;"～"&amp;'歯　要件確認（第３表）'!M35</f>
        <v>～</v>
      </c>
      <c r="DW5" s="113" t="str">
        <f>'歯　要件確認（第３表）'!R35&amp;"～"&amp;'歯　要件確認（第３表）'!U35</f>
        <v>～</v>
      </c>
      <c r="DX5" s="113" t="str">
        <f>'歯　要件確認（第３表）'!J36&amp;"～"&amp;'歯　要件確認（第３表）'!M36</f>
        <v>～</v>
      </c>
      <c r="DY5" s="113" t="str">
        <f>'歯　要件確認（第３表）'!R36&amp;"～"&amp;'歯　要件確認（第３表）'!U36</f>
        <v>～</v>
      </c>
      <c r="DZ5" s="114"/>
      <c r="EA5" s="112">
        <f>'歯　要件確認（第３表）'!J38</f>
        <v>0</v>
      </c>
      <c r="EB5" s="81">
        <f>'歯　要件確認（第３表）'!M38</f>
        <v>0</v>
      </c>
      <c r="EC5" s="112">
        <f>'歯　要件確認（第３表）'!J39</f>
        <v>0</v>
      </c>
      <c r="ED5" s="81">
        <f>'歯　要件確認（第３表）'!M39</f>
        <v>0</v>
      </c>
      <c r="EE5" s="81">
        <f>'歯　要件確認（第３表）'!P39</f>
        <v>0</v>
      </c>
      <c r="EF5" s="112">
        <f>'歯　要件確認（第３表）'!J40</f>
        <v>0</v>
      </c>
      <c r="EG5" s="81">
        <f>'歯　要件確認（第３表）'!M40</f>
        <v>0</v>
      </c>
      <c r="EH5" s="81">
        <f>'歯　要件確認（第３表）'!P40</f>
        <v>0</v>
      </c>
      <c r="EI5" s="112">
        <f>'歯　要件確認（第３表）'!J41</f>
        <v>0</v>
      </c>
      <c r="EJ5" s="81">
        <f>'歯　要件確認（第３表）'!M41</f>
        <v>0</v>
      </c>
      <c r="EK5" s="81">
        <f>'歯　要件確認（第３表）'!P41</f>
        <v>0</v>
      </c>
      <c r="EL5" s="112">
        <f>'歯　要件確認（第３表）'!J42</f>
        <v>0</v>
      </c>
      <c r="EM5" s="81">
        <f>'歯　要件確認（第３表）'!M42</f>
        <v>0</v>
      </c>
      <c r="EN5" s="112">
        <f>'歯　要件確認（第３表）'!J43</f>
        <v>0</v>
      </c>
      <c r="EO5" s="81">
        <f>'歯　要件確認（第３表）'!M43</f>
        <v>0</v>
      </c>
      <c r="EP5" s="81">
        <f>'歯　要件確認（第３表）'!R39</f>
        <v>0</v>
      </c>
      <c r="EQ5" s="81" t="str">
        <f>'歯　要件確認（第３表）'!T39&amp;"～"&amp;'歯　要件確認（第３表）'!W39</f>
        <v>～</v>
      </c>
      <c r="ER5" s="81">
        <f>'歯　要件確認（第３表）'!R40</f>
        <v>0</v>
      </c>
      <c r="ES5" s="81" t="str">
        <f>'歯　要件確認（第３表）'!T40&amp;"～"&amp;'歯　要件確認（第３表）'!W40</f>
        <v>～</v>
      </c>
      <c r="ET5" s="81">
        <f>'歯　要件確認（第３表）'!R41</f>
        <v>0</v>
      </c>
      <c r="EU5" s="81" t="str">
        <f>'歯　要件確認（第３表）'!T41&amp;"～"&amp;'歯　要件確認（第３表）'!W41</f>
        <v>～</v>
      </c>
    </row>
  </sheetData>
  <autoFilter ref="A4:EU5"/>
  <phoneticPr fontId="1"/>
  <pageMargins left="0" right="0" top="0.98425196850393704" bottom="0" header="0.31496062992125984" footer="0"/>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5:B51"/>
  <sheetViews>
    <sheetView workbookViewId="0">
      <selection activeCell="A17" sqref="A17"/>
    </sheetView>
  </sheetViews>
  <sheetFormatPr defaultRowHeight="13.5" x14ac:dyDescent="0.15"/>
  <sheetData>
    <row r="5" spans="1:2" x14ac:dyDescent="0.15">
      <c r="A5" t="s">
        <v>262</v>
      </c>
      <c r="B5" t="s">
        <v>172</v>
      </c>
    </row>
    <row r="6" spans="1:2" x14ac:dyDescent="0.15">
      <c r="B6" t="s">
        <v>173</v>
      </c>
    </row>
    <row r="7" spans="1:2" x14ac:dyDescent="0.15">
      <c r="B7" t="s">
        <v>174</v>
      </c>
    </row>
    <row r="8" spans="1:2" x14ac:dyDescent="0.15">
      <c r="B8" t="s">
        <v>175</v>
      </c>
    </row>
    <row r="9" spans="1:2" x14ac:dyDescent="0.15">
      <c r="B9" t="s">
        <v>176</v>
      </c>
    </row>
    <row r="11" spans="1:2" x14ac:dyDescent="0.15">
      <c r="A11" t="s">
        <v>263</v>
      </c>
      <c r="B11" t="s">
        <v>258</v>
      </c>
    </row>
    <row r="12" spans="1:2" x14ac:dyDescent="0.15">
      <c r="B12" t="s">
        <v>259</v>
      </c>
    </row>
    <row r="13" spans="1:2" x14ac:dyDescent="0.15">
      <c r="B13" t="s">
        <v>260</v>
      </c>
    </row>
    <row r="14" spans="1:2" x14ac:dyDescent="0.15">
      <c r="B14" t="s">
        <v>261</v>
      </c>
    </row>
    <row r="16" spans="1:2" x14ac:dyDescent="0.15">
      <c r="A16" t="s">
        <v>342</v>
      </c>
      <c r="B16" t="s">
        <v>306</v>
      </c>
    </row>
    <row r="17" spans="2:2" x14ac:dyDescent="0.15">
      <c r="B17" t="s">
        <v>309</v>
      </c>
    </row>
    <row r="18" spans="2:2" x14ac:dyDescent="0.15">
      <c r="B18" t="s">
        <v>310</v>
      </c>
    </row>
    <row r="19" spans="2:2" x14ac:dyDescent="0.15">
      <c r="B19" t="s">
        <v>307</v>
      </c>
    </row>
    <row r="20" spans="2:2" x14ac:dyDescent="0.15">
      <c r="B20" t="s">
        <v>311</v>
      </c>
    </row>
    <row r="21" spans="2:2" x14ac:dyDescent="0.15">
      <c r="B21" t="s">
        <v>312</v>
      </c>
    </row>
    <row r="22" spans="2:2" x14ac:dyDescent="0.15">
      <c r="B22" t="s">
        <v>308</v>
      </c>
    </row>
    <row r="23" spans="2:2" x14ac:dyDescent="0.15">
      <c r="B23" t="s">
        <v>313</v>
      </c>
    </row>
    <row r="24" spans="2:2" x14ac:dyDescent="0.15">
      <c r="B24" t="s">
        <v>314</v>
      </c>
    </row>
    <row r="25" spans="2:2" x14ac:dyDescent="0.15">
      <c r="B25" t="s">
        <v>315</v>
      </c>
    </row>
    <row r="26" spans="2:2" x14ac:dyDescent="0.15">
      <c r="B26" t="s">
        <v>316</v>
      </c>
    </row>
    <row r="27" spans="2:2" x14ac:dyDescent="0.15">
      <c r="B27" t="s">
        <v>317</v>
      </c>
    </row>
    <row r="28" spans="2:2" x14ac:dyDescent="0.15">
      <c r="B28" t="s">
        <v>318</v>
      </c>
    </row>
    <row r="29" spans="2:2" x14ac:dyDescent="0.15">
      <c r="B29" t="s">
        <v>319</v>
      </c>
    </row>
    <row r="30" spans="2:2" x14ac:dyDescent="0.15">
      <c r="B30" t="s">
        <v>320</v>
      </c>
    </row>
    <row r="31" spans="2:2" x14ac:dyDescent="0.15">
      <c r="B31" t="s">
        <v>321</v>
      </c>
    </row>
    <row r="32" spans="2:2" x14ac:dyDescent="0.15">
      <c r="B32" t="s">
        <v>322</v>
      </c>
    </row>
    <row r="33" spans="2:2" x14ac:dyDescent="0.15">
      <c r="B33" t="s">
        <v>323</v>
      </c>
    </row>
    <row r="34" spans="2:2" x14ac:dyDescent="0.15">
      <c r="B34" t="s">
        <v>324</v>
      </c>
    </row>
    <row r="35" spans="2:2" x14ac:dyDescent="0.15">
      <c r="B35" t="s">
        <v>325</v>
      </c>
    </row>
    <row r="36" spans="2:2" x14ac:dyDescent="0.15">
      <c r="B36" t="s">
        <v>326</v>
      </c>
    </row>
    <row r="37" spans="2:2" x14ac:dyDescent="0.15">
      <c r="B37" t="s">
        <v>327</v>
      </c>
    </row>
    <row r="38" spans="2:2" x14ac:dyDescent="0.15">
      <c r="B38" t="s">
        <v>328</v>
      </c>
    </row>
    <row r="39" spans="2:2" x14ac:dyDescent="0.15">
      <c r="B39" t="s">
        <v>329</v>
      </c>
    </row>
    <row r="40" spans="2:2" x14ac:dyDescent="0.15">
      <c r="B40" t="s">
        <v>330</v>
      </c>
    </row>
    <row r="41" spans="2:2" x14ac:dyDescent="0.15">
      <c r="B41" t="s">
        <v>331</v>
      </c>
    </row>
    <row r="42" spans="2:2" x14ac:dyDescent="0.15">
      <c r="B42" t="s">
        <v>332</v>
      </c>
    </row>
    <row r="43" spans="2:2" x14ac:dyDescent="0.15">
      <c r="B43" t="s">
        <v>333</v>
      </c>
    </row>
    <row r="44" spans="2:2" x14ac:dyDescent="0.15">
      <c r="B44" t="s">
        <v>334</v>
      </c>
    </row>
    <row r="45" spans="2:2" x14ac:dyDescent="0.15">
      <c r="B45" t="s">
        <v>335</v>
      </c>
    </row>
    <row r="46" spans="2:2" x14ac:dyDescent="0.15">
      <c r="B46" t="s">
        <v>336</v>
      </c>
    </row>
    <row r="47" spans="2:2" x14ac:dyDescent="0.15">
      <c r="B47" t="s">
        <v>337</v>
      </c>
    </row>
    <row r="48" spans="2:2" x14ac:dyDescent="0.15">
      <c r="B48" t="s">
        <v>338</v>
      </c>
    </row>
    <row r="49" spans="2:2" x14ac:dyDescent="0.15">
      <c r="B49" t="s">
        <v>339</v>
      </c>
    </row>
    <row r="50" spans="2:2" x14ac:dyDescent="0.15">
      <c r="B50" t="s">
        <v>340</v>
      </c>
    </row>
    <row r="51" spans="2:2" x14ac:dyDescent="0.15">
      <c r="B51" t="s">
        <v>341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　調査票（第１表）</vt:lpstr>
      <vt:lpstr>歯　要件確認（第３表）</vt:lpstr>
      <vt:lpstr>歯　総表</vt:lpstr>
      <vt:lpstr>リスト</vt:lpstr>
      <vt:lpstr>'歯　調査票（第１表）'!Print_Area</vt:lpstr>
      <vt:lpstr>'歯　要件確認（第３表）'!Print_Area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2020-01-16T04:24:11Z</cp:lastPrinted>
  <dcterms:created xsi:type="dcterms:W3CDTF">2014-04-28T06:57:28Z</dcterms:created>
  <dcterms:modified xsi:type="dcterms:W3CDTF">2020-01-20T00:42:30Z</dcterms:modified>
</cp:coreProperties>
</file>