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s.ad.pref.shimane.jp\健康福祉部\医療政策課\医師確保対策室\02医師確保対策室（１／５からこれを使う）\17_各種調査データ・資料\06_無医地区調査\R01年度\02　市町村・保健所依頼\"/>
    </mc:Choice>
  </mc:AlternateContent>
  <workbookProtection workbookPassword="CC47" lockStructure="1"/>
  <bookViews>
    <workbookView xWindow="600" yWindow="120" windowWidth="19395" windowHeight="7830" tabRatio="864"/>
  </bookViews>
  <sheets>
    <sheet name="医　調査票（第１表）" sheetId="60" r:id="rId1"/>
    <sheet name="医　要件確認（第３表）" sheetId="68" r:id="rId2"/>
    <sheet name="医　総表" sheetId="3" state="hidden" r:id="rId3"/>
    <sheet name="リスト" sheetId="69" state="hidden" r:id="rId4"/>
  </sheets>
  <definedNames>
    <definedName name="_xlnm._FilterDatabase" localSheetId="2" hidden="1">'医　総表'!$A$4:$IS$5</definedName>
    <definedName name="_xlnm.Print_Area" localSheetId="0">'医　調査票（第１表）'!$A$1:$Y$61</definedName>
    <definedName name="_xlnm.Print_Area" localSheetId="1">'医　要件確認（第３表）'!$A$1:$Y$82</definedName>
  </definedNames>
  <calcPr calcId="162913"/>
</workbook>
</file>

<file path=xl/calcChain.xml><?xml version="1.0" encoding="utf-8"?>
<calcChain xmlns="http://schemas.openxmlformats.org/spreadsheetml/2006/main">
  <c r="AA61" i="68" l="1"/>
  <c r="AA38" i="60" l="1"/>
  <c r="AA18" i="60" l="1"/>
  <c r="AA27" i="60"/>
  <c r="AA51" i="68"/>
  <c r="AA49" i="68"/>
  <c r="AA48" i="68"/>
  <c r="AA47" i="68"/>
  <c r="AA46" i="68"/>
  <c r="AA77" i="68"/>
  <c r="AA76" i="68"/>
  <c r="AA75" i="68"/>
  <c r="AA79" i="68"/>
  <c r="AA74" i="68"/>
  <c r="M50" i="68" l="1"/>
  <c r="J50" i="68"/>
  <c r="AA61" i="60" l="1"/>
  <c r="AA60" i="60"/>
  <c r="AA58" i="60"/>
  <c r="AA57" i="60"/>
  <c r="AA56" i="60"/>
  <c r="AA54" i="60"/>
  <c r="AA53" i="60"/>
  <c r="AA52" i="60"/>
  <c r="AA50" i="60"/>
  <c r="AA49" i="60"/>
  <c r="AA48" i="60"/>
  <c r="AA46" i="60"/>
  <c r="AA44" i="60"/>
  <c r="AA43" i="60"/>
  <c r="AA42" i="60"/>
  <c r="AA41" i="60"/>
  <c r="AA40" i="60"/>
  <c r="AA36" i="60"/>
  <c r="AA35" i="60"/>
  <c r="AA33" i="60"/>
  <c r="AA29" i="60"/>
  <c r="AA26" i="60"/>
  <c r="AA23" i="60"/>
  <c r="AA15" i="60"/>
  <c r="AA14" i="60"/>
  <c r="AA13" i="60"/>
  <c r="AA12" i="60"/>
  <c r="AA10" i="60"/>
  <c r="AA8" i="60"/>
  <c r="AA6" i="60"/>
  <c r="AA4" i="60"/>
  <c r="AA82" i="68"/>
  <c r="AA81" i="68"/>
  <c r="AA80" i="68"/>
  <c r="AA72" i="68"/>
  <c r="AA65" i="68"/>
  <c r="AA63" i="68"/>
  <c r="AA58" i="68"/>
  <c r="AA57" i="68"/>
  <c r="AA56" i="68"/>
  <c r="AA55" i="68"/>
  <c r="AA53" i="68"/>
  <c r="AA52" i="68"/>
  <c r="AA44" i="68"/>
  <c r="AA37" i="68"/>
  <c r="AA35" i="68"/>
  <c r="AA33" i="68"/>
  <c r="AA30" i="68"/>
  <c r="AA29" i="68"/>
  <c r="AA28" i="68"/>
  <c r="AA27" i="68"/>
  <c r="AA26" i="68"/>
  <c r="AA25" i="68"/>
  <c r="AA24" i="68"/>
  <c r="GA5" i="3" l="1"/>
  <c r="FY5" i="3"/>
  <c r="FW5" i="3"/>
  <c r="IL5" i="3"/>
  <c r="IJ5" i="3"/>
  <c r="IH5" i="3"/>
  <c r="II5" i="3"/>
  <c r="M78" i="68" l="1"/>
  <c r="J78" i="68"/>
  <c r="B17" i="68"/>
  <c r="B15" i="68"/>
  <c r="AA54" i="68"/>
  <c r="EL5" i="3" l="1"/>
  <c r="EK5" i="3"/>
  <c r="EJ5" i="3"/>
  <c r="FZ5" i="3" l="1"/>
  <c r="FX5" i="3"/>
  <c r="FV5" i="3"/>
  <c r="FU5" i="3"/>
  <c r="FT5" i="3"/>
  <c r="FQ5" i="3"/>
  <c r="FP5" i="3"/>
  <c r="FO5" i="3"/>
  <c r="FN5" i="3"/>
  <c r="FM5" i="3"/>
  <c r="FL5" i="3"/>
  <c r="FK5" i="3"/>
  <c r="FJ5" i="3"/>
  <c r="FI5" i="3"/>
  <c r="FH5" i="3"/>
  <c r="FG5" i="3"/>
  <c r="FE5" i="3"/>
  <c r="FD5" i="3"/>
  <c r="FC5" i="3"/>
  <c r="FB5" i="3"/>
  <c r="FA5" i="3"/>
  <c r="EZ5" i="3"/>
  <c r="EY5" i="3"/>
  <c r="EX5" i="3"/>
  <c r="EW5" i="3"/>
  <c r="EV5" i="3"/>
  <c r="EU5" i="3"/>
  <c r="ET5" i="3"/>
  <c r="ES5" i="3"/>
  <c r="ER5" i="3"/>
  <c r="EQ5" i="3"/>
  <c r="EP5" i="3"/>
  <c r="EO5" i="3"/>
  <c r="EN5" i="3"/>
  <c r="EI5" i="3"/>
  <c r="EG5" i="3"/>
  <c r="EF5" i="3"/>
  <c r="EE5" i="3"/>
  <c r="ED5" i="3"/>
  <c r="EC5" i="3"/>
  <c r="EB5" i="3"/>
  <c r="EA5" i="3"/>
  <c r="DY5" i="3"/>
  <c r="DX5" i="3"/>
  <c r="DW5" i="3"/>
  <c r="DV5" i="3"/>
  <c r="DU5" i="3"/>
  <c r="DT5" i="3"/>
  <c r="DS5" i="3"/>
  <c r="DR5" i="3"/>
  <c r="IK5" i="3"/>
  <c r="IG5" i="3"/>
  <c r="IF5" i="3"/>
  <c r="IE5" i="3"/>
  <c r="IB5" i="3"/>
  <c r="IA5" i="3"/>
  <c r="HZ5" i="3"/>
  <c r="HY5" i="3"/>
  <c r="HX5" i="3"/>
  <c r="HW5" i="3"/>
  <c r="HV5" i="3"/>
  <c r="HU5" i="3"/>
  <c r="HT5" i="3"/>
  <c r="HS5" i="3"/>
  <c r="HR5" i="3"/>
  <c r="HP5" i="3"/>
  <c r="HO5" i="3"/>
  <c r="HN5" i="3"/>
  <c r="HM5" i="3"/>
  <c r="HL5" i="3"/>
  <c r="HK5" i="3"/>
  <c r="HJ5" i="3"/>
  <c r="HI5" i="3"/>
  <c r="HH5" i="3"/>
  <c r="HG5" i="3"/>
  <c r="HF5" i="3"/>
  <c r="HE5" i="3"/>
  <c r="HD5" i="3"/>
  <c r="HC5" i="3"/>
  <c r="HB5" i="3"/>
  <c r="HA5" i="3"/>
  <c r="GZ5" i="3"/>
  <c r="GY5" i="3"/>
  <c r="GW5" i="3"/>
  <c r="GV5" i="3"/>
  <c r="GU5" i="3"/>
  <c r="GT5" i="3"/>
  <c r="GR5" i="3"/>
  <c r="GQ5" i="3"/>
  <c r="GP5" i="3"/>
  <c r="GO5" i="3"/>
  <c r="GN5" i="3"/>
  <c r="GM5" i="3"/>
  <c r="GL5" i="3"/>
  <c r="GJ5" i="3"/>
  <c r="GI5" i="3"/>
  <c r="GH5" i="3"/>
  <c r="GG5" i="3"/>
  <c r="GF5" i="3"/>
  <c r="GE5" i="3"/>
  <c r="GD5" i="3"/>
  <c r="GC5" i="3"/>
  <c r="IS5" i="3"/>
  <c r="IR5" i="3"/>
  <c r="IQ5" i="3"/>
  <c r="IP5" i="3"/>
  <c r="IO5" i="3"/>
  <c r="IN5" i="3"/>
  <c r="DP5" i="3"/>
  <c r="DO5" i="3"/>
  <c r="DN5" i="3"/>
  <c r="DM5" i="3"/>
  <c r="DL5" i="3"/>
  <c r="DK5" i="3"/>
  <c r="DH5" i="3"/>
  <c r="DG5" i="3"/>
  <c r="DF5" i="3"/>
  <c r="DE5" i="3"/>
  <c r="DD5" i="3"/>
  <c r="DA5" i="3"/>
  <c r="CZ5" i="3"/>
  <c r="CY5" i="3"/>
  <c r="CX5" i="3"/>
  <c r="CW5" i="3"/>
  <c r="CV5" i="3"/>
  <c r="CU5" i="3"/>
  <c r="CR5" i="3"/>
  <c r="CQ5" i="3"/>
  <c r="CP5" i="3"/>
  <c r="CO5" i="3"/>
  <c r="CN5" i="3"/>
  <c r="CM5" i="3"/>
  <c r="CL5" i="3"/>
  <c r="CI5" i="3"/>
  <c r="CH5" i="3"/>
  <c r="CG5" i="3"/>
  <c r="CF5" i="3"/>
  <c r="CE5" i="3"/>
  <c r="CC5" i="3"/>
  <c r="CB5" i="3"/>
  <c r="BZ5" i="3"/>
  <c r="BY5" i="3"/>
  <c r="BX5" i="3"/>
  <c r="BW5" i="3"/>
  <c r="BU5" i="3"/>
  <c r="BT5" i="3"/>
  <c r="BS5" i="3"/>
  <c r="BR5" i="3"/>
  <c r="BQ5" i="3"/>
  <c r="BP5" i="3"/>
  <c r="BO5" i="3"/>
  <c r="BN5" i="3"/>
  <c r="BM5" i="3"/>
  <c r="BL5" i="3"/>
  <c r="BH5" i="3"/>
  <c r="BG5" i="3"/>
  <c r="BF5" i="3"/>
  <c r="BE5" i="3"/>
  <c r="BD5" i="3"/>
  <c r="BC5" i="3"/>
  <c r="AT5" i="3"/>
  <c r="AS5" i="3"/>
  <c r="AR5" i="3"/>
  <c r="AQ5" i="3"/>
  <c r="AP5" i="3"/>
  <c r="AO5" i="3"/>
  <c r="AM5" i="3"/>
  <c r="AL5" i="3"/>
  <c r="AK5" i="3"/>
  <c r="AJ5" i="3"/>
  <c r="AI5" i="3"/>
  <c r="AH5" i="3"/>
  <c r="AF5" i="3"/>
  <c r="AD5" i="3"/>
  <c r="AC5" i="3"/>
  <c r="AB5" i="3"/>
  <c r="AA5" i="3"/>
  <c r="Z5" i="3"/>
  <c r="Y5" i="3"/>
  <c r="X5" i="3"/>
  <c r="W5" i="3"/>
  <c r="V5" i="3"/>
  <c r="U5" i="3"/>
  <c r="T5" i="3"/>
  <c r="R5" i="3"/>
  <c r="Q5" i="3"/>
  <c r="P5" i="3"/>
  <c r="O5" i="3"/>
  <c r="N5" i="3"/>
  <c r="L5" i="3"/>
  <c r="K5" i="3"/>
  <c r="J5" i="3"/>
  <c r="I5" i="3"/>
  <c r="H5" i="3"/>
  <c r="G5" i="3"/>
  <c r="F5" i="3"/>
  <c r="E5" i="3"/>
  <c r="D5" i="3"/>
  <c r="C5" i="3"/>
  <c r="B5" i="3"/>
  <c r="A5" i="3"/>
  <c r="ID5" i="3"/>
  <c r="IC5" i="3"/>
  <c r="FS5" i="3"/>
  <c r="G13" i="68"/>
  <c r="F13" i="68"/>
  <c r="E13" i="68"/>
  <c r="D13" i="68"/>
  <c r="C13" i="68"/>
  <c r="B13" i="68"/>
  <c r="N11" i="68"/>
  <c r="M11" i="68"/>
  <c r="L11" i="68"/>
  <c r="K11" i="68"/>
  <c r="J11" i="68"/>
  <c r="G11" i="68"/>
  <c r="F11" i="68"/>
  <c r="E11" i="68"/>
  <c r="D11" i="68"/>
  <c r="C11" i="68"/>
  <c r="B11" i="68"/>
  <c r="K9" i="68"/>
  <c r="J9" i="68"/>
  <c r="G9" i="68"/>
  <c r="F9" i="68"/>
  <c r="E9" i="68"/>
  <c r="D9" i="68"/>
  <c r="C9" i="68"/>
  <c r="B9" i="68"/>
  <c r="IP7" i="68"/>
  <c r="M7" i="68"/>
  <c r="L7" i="68"/>
  <c r="K7" i="68"/>
  <c r="J7" i="68"/>
  <c r="G7" i="68"/>
  <c r="F7" i="68"/>
  <c r="E7" i="68"/>
  <c r="D7" i="68"/>
  <c r="C7" i="68"/>
  <c r="B7" i="68"/>
  <c r="V5" i="68"/>
  <c r="G5" i="68"/>
  <c r="F5" i="68"/>
  <c r="E5" i="68"/>
  <c r="D5" i="68"/>
  <c r="C5" i="68"/>
  <c r="B5" i="68"/>
  <c r="W32" i="60"/>
  <c r="T32" i="60"/>
  <c r="Q32" i="60"/>
  <c r="N32" i="60"/>
  <c r="K32" i="60"/>
  <c r="H32" i="60"/>
  <c r="E31" i="60"/>
  <c r="E30" i="60"/>
  <c r="E29" i="60"/>
  <c r="AY5" i="3" l="1"/>
  <c r="FR5" i="3"/>
  <c r="AW5" i="3"/>
  <c r="BA5" i="3"/>
  <c r="DC5" i="3"/>
  <c r="DJ5" i="3"/>
  <c r="E32" i="60"/>
  <c r="CT5" i="3"/>
  <c r="AV5" i="3"/>
  <c r="AZ5" i="3"/>
  <c r="CK5" i="3"/>
  <c r="BV5" i="3"/>
  <c r="AN5" i="3"/>
  <c r="BK5" i="3"/>
  <c r="AX5" i="3"/>
  <c r="BB5" i="3"/>
  <c r="M5" i="3"/>
  <c r="S5" i="3"/>
  <c r="GX5" i="3"/>
  <c r="AG5" i="3"/>
  <c r="GK5" i="3"/>
  <c r="DZ5" i="3"/>
  <c r="EM5" i="3"/>
  <c r="AU5" i="3" l="1"/>
</calcChain>
</file>

<file path=xl/sharedStrings.xml><?xml version="1.0" encoding="utf-8"?>
<sst xmlns="http://schemas.openxmlformats.org/spreadsheetml/2006/main" count="1407" uniqueCount="452">
  <si>
    <t>二次医療圏名</t>
    <rPh sb="0" eb="2">
      <t>ニジ</t>
    </rPh>
    <rPh sb="2" eb="5">
      <t>イリョウケン</t>
    </rPh>
    <rPh sb="5" eb="6">
      <t>メイ</t>
    </rPh>
    <phoneticPr fontId="1"/>
  </si>
  <si>
    <t>所轄保健所名</t>
    <rPh sb="0" eb="2">
      <t>ショカツ</t>
    </rPh>
    <rPh sb="2" eb="5">
      <t>ホケンジョ</t>
    </rPh>
    <rPh sb="5" eb="6">
      <t>メイ</t>
    </rPh>
    <phoneticPr fontId="1"/>
  </si>
  <si>
    <t>市町村名</t>
    <rPh sb="0" eb="4">
      <t>シチョウソンメイ</t>
    </rPh>
    <phoneticPr fontId="1"/>
  </si>
  <si>
    <t>符号</t>
    <rPh sb="0" eb="2">
      <t>フゴウ</t>
    </rPh>
    <phoneticPr fontId="1"/>
  </si>
  <si>
    <t>都道府県名</t>
    <rPh sb="0" eb="4">
      <t>トドウフケン</t>
    </rPh>
    <rPh sb="4" eb="5">
      <t>メイ</t>
    </rPh>
    <phoneticPr fontId="1"/>
  </si>
  <si>
    <t>フリガナ</t>
    <phoneticPr fontId="1"/>
  </si>
  <si>
    <t>(1)無医地区名</t>
    <rPh sb="3" eb="5">
      <t>ムイ</t>
    </rPh>
    <rPh sb="5" eb="8">
      <t>チクメイ</t>
    </rPh>
    <phoneticPr fontId="1"/>
  </si>
  <si>
    <t>(2)メッシュコード</t>
    <phoneticPr fontId="1"/>
  </si>
  <si>
    <t>(5)総世帯数</t>
    <rPh sb="3" eb="4">
      <t>ソウ</t>
    </rPh>
    <rPh sb="4" eb="7">
      <t>セタイスウ</t>
    </rPh>
    <phoneticPr fontId="1"/>
  </si>
  <si>
    <t>　a　無医地区の定義に該当する</t>
    <rPh sb="3" eb="5">
      <t>ムイ</t>
    </rPh>
    <rPh sb="5" eb="7">
      <t>チク</t>
    </rPh>
    <rPh sb="8" eb="10">
      <t>テイギ</t>
    </rPh>
    <rPh sb="11" eb="13">
      <t>ガイトウ</t>
    </rPh>
    <phoneticPr fontId="1"/>
  </si>
  <si>
    <t>　b　無医地区に準じる定義に該当する</t>
    <rPh sb="3" eb="5">
      <t>ムイ</t>
    </rPh>
    <rPh sb="5" eb="7">
      <t>チク</t>
    </rPh>
    <rPh sb="8" eb="9">
      <t>ジュン</t>
    </rPh>
    <rPh sb="11" eb="13">
      <t>テイギ</t>
    </rPh>
    <rPh sb="14" eb="16">
      <t>ガイトウ</t>
    </rPh>
    <phoneticPr fontId="1"/>
  </si>
  <si>
    <t>区分</t>
    <rPh sb="0" eb="2">
      <t>クブン</t>
    </rPh>
    <phoneticPr fontId="1"/>
  </si>
  <si>
    <t>男</t>
    <rPh sb="0" eb="1">
      <t>オトコ</t>
    </rPh>
    <phoneticPr fontId="1"/>
  </si>
  <si>
    <t>女</t>
    <rPh sb="0" eb="1">
      <t>オンナ</t>
    </rPh>
    <phoneticPr fontId="1"/>
  </si>
  <si>
    <t>計</t>
    <rPh sb="0" eb="1">
      <t>ケイ</t>
    </rPh>
    <phoneticPr fontId="1"/>
  </si>
  <si>
    <t>総数</t>
    <rPh sb="0" eb="2">
      <t>ソウスウ</t>
    </rPh>
    <phoneticPr fontId="1"/>
  </si>
  <si>
    <t>0～14才</t>
    <rPh sb="4" eb="5">
      <t>サイ</t>
    </rPh>
    <phoneticPr fontId="1"/>
  </si>
  <si>
    <t>15～64才</t>
    <rPh sb="5" eb="6">
      <t>サイ</t>
    </rPh>
    <phoneticPr fontId="1"/>
  </si>
  <si>
    <t>65～69才</t>
    <rPh sb="5" eb="6">
      <t>サイ</t>
    </rPh>
    <phoneticPr fontId="1"/>
  </si>
  <si>
    <t>70才以上</t>
    <rPh sb="2" eb="3">
      <t>サイ</t>
    </rPh>
    <rPh sb="3" eb="5">
      <t>イジョウ</t>
    </rPh>
    <phoneticPr fontId="1"/>
  </si>
  <si>
    <r>
      <rPr>
        <sz val="9"/>
        <color theme="1"/>
        <rFont val="ＭＳ Ｐゴシック"/>
        <family val="3"/>
        <charset val="128"/>
        <scheme val="minor"/>
      </rPr>
      <t>２ ねたきり者数</t>
    </r>
    <r>
      <rPr>
        <sz val="11"/>
        <color theme="1"/>
        <rFont val="ＭＳ Ｐゴシック"/>
        <family val="2"/>
        <charset val="128"/>
        <scheme val="minor"/>
      </rPr>
      <t xml:space="preserve">
（再掲）</t>
    </r>
    <rPh sb="6" eb="7">
      <t>シャ</t>
    </rPh>
    <rPh sb="7" eb="8">
      <t>スウ</t>
    </rPh>
    <rPh sb="10" eb="12">
      <t>サイケイ</t>
    </rPh>
    <phoneticPr fontId="1"/>
  </si>
  <si>
    <r>
      <rPr>
        <sz val="9"/>
        <color theme="1"/>
        <rFont val="ＭＳ Ｐゴシック"/>
        <family val="3"/>
        <charset val="128"/>
        <scheme val="minor"/>
      </rPr>
      <t>３ 就労者数</t>
    </r>
    <r>
      <rPr>
        <sz val="11"/>
        <color theme="1"/>
        <rFont val="ＭＳ Ｐゴシック"/>
        <family val="2"/>
        <charset val="128"/>
        <scheme val="minor"/>
      </rPr>
      <t xml:space="preserve">
（再掲）</t>
    </r>
    <rPh sb="2" eb="5">
      <t>シュウロウシャ</t>
    </rPh>
    <rPh sb="5" eb="6">
      <t>スウ</t>
    </rPh>
    <rPh sb="8" eb="10">
      <t>サイケイ</t>
    </rPh>
    <phoneticPr fontId="1"/>
  </si>
  <si>
    <t>　２　最寄病院に収容されるまでの時間</t>
    <rPh sb="3" eb="5">
      <t>モヨ</t>
    </rPh>
    <rPh sb="5" eb="7">
      <t>ビョウイン</t>
    </rPh>
    <rPh sb="8" eb="10">
      <t>シュウヨウ</t>
    </rPh>
    <rPh sb="16" eb="18">
      <t>ジカン</t>
    </rPh>
    <phoneticPr fontId="1"/>
  </si>
  <si>
    <t>　１　搬送方法</t>
    <rPh sb="3" eb="5">
      <t>ハンソウ</t>
    </rPh>
    <rPh sb="5" eb="7">
      <t>ホウホウ</t>
    </rPh>
    <phoneticPr fontId="1"/>
  </si>
  <si>
    <t>　３　最寄診療所に収容されるまでの時間</t>
    <rPh sb="3" eb="5">
      <t>モヨ</t>
    </rPh>
    <rPh sb="5" eb="8">
      <t>シンリョウジョ</t>
    </rPh>
    <rPh sb="9" eb="11">
      <t>シュウヨウ</t>
    </rPh>
    <rPh sb="17" eb="19">
      <t>ジカン</t>
    </rPh>
    <phoneticPr fontId="1"/>
  </si>
  <si>
    <t>実施主体</t>
    <rPh sb="0" eb="2">
      <t>ジッシ</t>
    </rPh>
    <rPh sb="2" eb="4">
      <t>シュタイ</t>
    </rPh>
    <phoneticPr fontId="1"/>
  </si>
  <si>
    <t>実施回数</t>
    <rPh sb="0" eb="2">
      <t>ジッシ</t>
    </rPh>
    <rPh sb="2" eb="4">
      <t>カイスウ</t>
    </rPh>
    <phoneticPr fontId="1"/>
  </si>
  <si>
    <t>眼科</t>
    <rPh sb="0" eb="2">
      <t>ガンカ</t>
    </rPh>
    <phoneticPr fontId="1"/>
  </si>
  <si>
    <t>耳鼻</t>
    <rPh sb="0" eb="2">
      <t>ジビ</t>
    </rPh>
    <phoneticPr fontId="1"/>
  </si>
  <si>
    <t>受診者延数</t>
    <rPh sb="0" eb="3">
      <t>ジュシンシャ</t>
    </rPh>
    <rPh sb="3" eb="4">
      <t>エン</t>
    </rPh>
    <rPh sb="4" eb="5">
      <t>スウ</t>
    </rPh>
    <phoneticPr fontId="1"/>
  </si>
  <si>
    <t>　２　患者輸送</t>
    <rPh sb="3" eb="5">
      <t>カンジャ</t>
    </rPh>
    <rPh sb="5" eb="7">
      <t>ユソウ</t>
    </rPh>
    <phoneticPr fontId="1"/>
  </si>
  <si>
    <t>運行日数</t>
    <rPh sb="0" eb="2">
      <t>ウンコウ</t>
    </rPh>
    <rPh sb="2" eb="4">
      <t>ニッスウ</t>
    </rPh>
    <phoneticPr fontId="1"/>
  </si>
  <si>
    <t>１日平均利用者数</t>
    <rPh sb="1" eb="2">
      <t>ニチ</t>
    </rPh>
    <rPh sb="2" eb="4">
      <t>ヘイキン</t>
    </rPh>
    <rPh sb="4" eb="7">
      <t>リヨウシャ</t>
    </rPh>
    <rPh sb="7" eb="8">
      <t>スウ</t>
    </rPh>
    <phoneticPr fontId="1"/>
  </si>
  <si>
    <t>患者以外の乗合</t>
    <rPh sb="0" eb="2">
      <t>カンジャ</t>
    </rPh>
    <rPh sb="2" eb="4">
      <t>イガイ</t>
    </rPh>
    <rPh sb="5" eb="6">
      <t>ノ</t>
    </rPh>
    <rPh sb="6" eb="7">
      <t>ア</t>
    </rPh>
    <phoneticPr fontId="1"/>
  </si>
  <si>
    <t>実施機関</t>
    <rPh sb="0" eb="2">
      <t>ジッシ</t>
    </rPh>
    <rPh sb="2" eb="4">
      <t>キカン</t>
    </rPh>
    <phoneticPr fontId="1"/>
  </si>
  <si>
    <t>1日当たり往復回数</t>
    <rPh sb="1" eb="2">
      <t>ニチ</t>
    </rPh>
    <rPh sb="2" eb="3">
      <t>ア</t>
    </rPh>
    <rPh sb="5" eb="7">
      <t>オウフク</t>
    </rPh>
    <rPh sb="7" eb="9">
      <t>カイスウ</t>
    </rPh>
    <phoneticPr fontId="1"/>
  </si>
  <si>
    <t>料金徴収</t>
    <rPh sb="0" eb="2">
      <t>リョウキン</t>
    </rPh>
    <rPh sb="2" eb="4">
      <t>チョウシュウ</t>
    </rPh>
    <phoneticPr fontId="1"/>
  </si>
  <si>
    <t>整理記号・番号</t>
    <rPh sb="0" eb="2">
      <t>セイリ</t>
    </rPh>
    <rPh sb="2" eb="4">
      <t>キゴウ</t>
    </rPh>
    <rPh sb="5" eb="7">
      <t>バンゴウ</t>
    </rPh>
    <phoneticPr fontId="1"/>
  </si>
  <si>
    <r>
      <t xml:space="preserve">４　健康診断
</t>
    </r>
    <r>
      <rPr>
        <sz val="8"/>
        <color theme="1"/>
        <rFont val="ＭＳ Ｐゴシック"/>
        <family val="3"/>
        <charset val="128"/>
        <scheme val="minor"/>
      </rPr>
      <t>（上記３以外）</t>
    </r>
    <rPh sb="2" eb="4">
      <t>ケンコウ</t>
    </rPh>
    <rPh sb="4" eb="6">
      <t>シンダン</t>
    </rPh>
    <rPh sb="8" eb="10">
      <t>ジョウキ</t>
    </rPh>
    <rPh sb="11" eb="13">
      <t>イガイ</t>
    </rPh>
    <phoneticPr fontId="1"/>
  </si>
  <si>
    <t>５　健康教育</t>
    <rPh sb="2" eb="4">
      <t>ケンコウ</t>
    </rPh>
    <rPh sb="4" eb="6">
      <t>キョウイク</t>
    </rPh>
    <phoneticPr fontId="1"/>
  </si>
  <si>
    <t>６　健康相談</t>
    <rPh sb="2" eb="4">
      <t>ケンコウ</t>
    </rPh>
    <rPh sb="4" eb="6">
      <t>ソウダン</t>
    </rPh>
    <phoneticPr fontId="1"/>
  </si>
  <si>
    <t>受診者延数</t>
    <rPh sb="0" eb="3">
      <t>ジュシンシャ</t>
    </rPh>
    <rPh sb="3" eb="4">
      <t>ノ</t>
    </rPh>
    <rPh sb="4" eb="5">
      <t>スウ</t>
    </rPh>
    <phoneticPr fontId="1"/>
  </si>
  <si>
    <t>相談者延数</t>
    <rPh sb="0" eb="3">
      <t>ソウダンシャ</t>
    </rPh>
    <rPh sb="3" eb="4">
      <t>ノ</t>
    </rPh>
    <rPh sb="4" eb="5">
      <t>スウ</t>
    </rPh>
    <phoneticPr fontId="1"/>
  </si>
  <si>
    <t>４　設置主体</t>
    <rPh sb="2" eb="4">
      <t>セッチ</t>
    </rPh>
    <rPh sb="4" eb="6">
      <t>シュタイ</t>
    </rPh>
    <phoneticPr fontId="1"/>
  </si>
  <si>
    <t>　a　都道府県　　b　市町村　　c　公的四団体　　d　医療法人</t>
    <rPh sb="3" eb="7">
      <t>トドウフケン</t>
    </rPh>
    <rPh sb="11" eb="14">
      <t>シチョウソン</t>
    </rPh>
    <rPh sb="18" eb="20">
      <t>コウテキ</t>
    </rPh>
    <rPh sb="20" eb="21">
      <t>ヨン</t>
    </rPh>
    <rPh sb="21" eb="23">
      <t>ダンタイ</t>
    </rPh>
    <rPh sb="27" eb="29">
      <t>イリョウ</t>
    </rPh>
    <rPh sb="29" eb="31">
      <t>ホウジン</t>
    </rPh>
    <phoneticPr fontId="1"/>
  </si>
  <si>
    <t>６　診療時間</t>
    <rPh sb="2" eb="4">
      <t>シンリョウ</t>
    </rPh>
    <rPh sb="4" eb="6">
      <t>ジカン</t>
    </rPh>
    <phoneticPr fontId="1"/>
  </si>
  <si>
    <t>区　　分</t>
    <rPh sb="0" eb="1">
      <t>ク</t>
    </rPh>
    <rPh sb="3" eb="4">
      <t>ブン</t>
    </rPh>
    <phoneticPr fontId="1"/>
  </si>
  <si>
    <t>距　　離</t>
    <rPh sb="0" eb="1">
      <t>キョ</t>
    </rPh>
    <rPh sb="3" eb="4">
      <t>ハナレ</t>
    </rPh>
    <phoneticPr fontId="1"/>
  </si>
  <si>
    <t>時　　間</t>
    <rPh sb="0" eb="1">
      <t>トキ</t>
    </rPh>
    <rPh sb="3" eb="4">
      <t>アイダ</t>
    </rPh>
    <phoneticPr fontId="1"/>
  </si>
  <si>
    <t>往　復　便　数</t>
    <rPh sb="0" eb="1">
      <t>オウ</t>
    </rPh>
    <rPh sb="2" eb="3">
      <t>フク</t>
    </rPh>
    <rPh sb="4" eb="5">
      <t>ビン</t>
    </rPh>
    <rPh sb="6" eb="7">
      <t>スウ</t>
    </rPh>
    <phoneticPr fontId="1"/>
  </si>
  <si>
    <t>徒　　歩</t>
    <rPh sb="0" eb="1">
      <t>ト</t>
    </rPh>
    <rPh sb="3" eb="4">
      <t>ホ</t>
    </rPh>
    <phoneticPr fontId="1"/>
  </si>
  <si>
    <t>鉄　　道</t>
    <rPh sb="0" eb="1">
      <t>テツ</t>
    </rPh>
    <rPh sb="3" eb="4">
      <t>ミチ</t>
    </rPh>
    <phoneticPr fontId="1"/>
  </si>
  <si>
    <t>船</t>
    <rPh sb="0" eb="1">
      <t>フネ</t>
    </rPh>
    <phoneticPr fontId="1"/>
  </si>
  <si>
    <t>豪雪地帯等の場合の冬期利用状況</t>
    <rPh sb="0" eb="2">
      <t>ゴウセツ</t>
    </rPh>
    <rPh sb="2" eb="4">
      <t>チタイ</t>
    </rPh>
    <rPh sb="4" eb="5">
      <t>トウ</t>
    </rPh>
    <rPh sb="6" eb="8">
      <t>バアイ</t>
    </rPh>
    <rPh sb="9" eb="11">
      <t>トウキ</t>
    </rPh>
    <rPh sb="11" eb="13">
      <t>リヨウ</t>
    </rPh>
    <rPh sb="13" eb="15">
      <t>ジョウキョウ</t>
    </rPh>
    <phoneticPr fontId="1"/>
  </si>
  <si>
    <t>バ　　ス</t>
    <phoneticPr fontId="1"/>
  </si>
  <si>
    <t>(7)自動車（船）保有世帯数</t>
    <rPh sb="3" eb="6">
      <t>ジドウシャ</t>
    </rPh>
    <rPh sb="7" eb="8">
      <t>フネ</t>
    </rPh>
    <rPh sb="9" eb="11">
      <t>ホユウ</t>
    </rPh>
    <rPh sb="11" eb="13">
      <t>セタイ</t>
    </rPh>
    <rPh sb="13" eb="14">
      <t>スウ</t>
    </rPh>
    <phoneticPr fontId="1"/>
  </si>
  <si>
    <t xml:space="preserve">
(8)地区内人口等の状況</t>
    <rPh sb="4" eb="7">
      <t>チクナイ</t>
    </rPh>
    <rPh sb="7" eb="9">
      <t>ジンコウ</t>
    </rPh>
    <rPh sb="9" eb="10">
      <t>トウ</t>
    </rPh>
    <rPh sb="11" eb="13">
      <t>ジョウキョウ</t>
    </rPh>
    <phoneticPr fontId="1"/>
  </si>
  <si>
    <t>世帯</t>
    <phoneticPr fontId="1"/>
  </si>
  <si>
    <t>(6)高齢者世帯数</t>
    <phoneticPr fontId="1"/>
  </si>
  <si>
    <t>人</t>
    <phoneticPr fontId="1"/>
  </si>
  <si>
    <t>分</t>
    <phoneticPr fontId="1"/>
  </si>
  <si>
    <t>時間</t>
    <phoneticPr fontId="1"/>
  </si>
  <si>
    <t>日</t>
    <phoneticPr fontId="1"/>
  </si>
  <si>
    <t>(3)調査対象となる事情</t>
    <rPh sb="3" eb="5">
      <t>チョウサ</t>
    </rPh>
    <rPh sb="5" eb="7">
      <t>タイショウ</t>
    </rPh>
    <rPh sb="10" eb="12">
      <t>ジジョウ</t>
    </rPh>
    <phoneticPr fontId="1"/>
  </si>
  <si>
    <t>回</t>
    <rPh sb="0" eb="1">
      <t>カイ</t>
    </rPh>
    <phoneticPr fontId="1"/>
  </si>
  <si>
    <t>25年度</t>
    <rPh sb="2" eb="4">
      <t>ネンド</t>
    </rPh>
    <phoneticPr fontId="1"/>
  </si>
  <si>
    <t>30年度</t>
    <rPh sb="2" eb="4">
      <t>ネンド</t>
    </rPh>
    <phoneticPr fontId="1"/>
  </si>
  <si>
    <t xml:space="preserve">
　１　巡回診療</t>
    <rPh sb="4" eb="6">
      <t>ジュンカイ</t>
    </rPh>
    <rPh sb="6" eb="8">
      <t>シンリョウ</t>
    </rPh>
    <phoneticPr fontId="1"/>
  </si>
  <si>
    <t>　　a　有　　　　　　b　無</t>
    <rPh sb="4" eb="5">
      <t>ア</t>
    </rPh>
    <rPh sb="13" eb="14">
      <t>ナ</t>
    </rPh>
    <phoneticPr fontId="1"/>
  </si>
  <si>
    <t>往復</t>
    <phoneticPr fontId="1"/>
  </si>
  <si>
    <t>週</t>
    <rPh sb="0" eb="1">
      <t>シュウ</t>
    </rPh>
    <phoneticPr fontId="1"/>
  </si>
  <si>
    <t>　a 可　　b 不可</t>
    <rPh sb="3" eb="4">
      <t>カ</t>
    </rPh>
    <rPh sb="8" eb="10">
      <t>フカ</t>
    </rPh>
    <phoneticPr fontId="1"/>
  </si>
  <si>
    <t>　a 有    b 無</t>
    <rPh sb="3" eb="4">
      <t>ア</t>
    </rPh>
    <rPh sb="10" eb="11">
      <t>ナ</t>
    </rPh>
    <phoneticPr fontId="1"/>
  </si>
  <si>
    <t>回</t>
    <phoneticPr fontId="1"/>
  </si>
  <si>
    <t>床</t>
    <phoneticPr fontId="1"/>
  </si>
  <si>
    <t>㎞</t>
    <phoneticPr fontId="1"/>
  </si>
  <si>
    <t>～</t>
    <phoneticPr fontId="1"/>
  </si>
  <si>
    <t>（</t>
    <phoneticPr fontId="1"/>
  </si>
  <si>
    <t>）</t>
    <phoneticPr fontId="1"/>
  </si>
  <si>
    <t>都道府県名</t>
    <rPh sb="0" eb="4">
      <t>トドウフケン</t>
    </rPh>
    <rPh sb="4" eb="5">
      <t>メイ</t>
    </rPh>
    <phoneticPr fontId="16"/>
  </si>
  <si>
    <t>整理記号・番号</t>
    <rPh sb="0" eb="2">
      <t>セイリ</t>
    </rPh>
    <rPh sb="2" eb="4">
      <t>キゴウ</t>
    </rPh>
    <rPh sb="5" eb="7">
      <t>バンゴウ</t>
    </rPh>
    <phoneticPr fontId="16"/>
  </si>
  <si>
    <t>二次医療圏名</t>
    <rPh sb="0" eb="2">
      <t>ニジ</t>
    </rPh>
    <rPh sb="2" eb="4">
      <t>イリョウ</t>
    </rPh>
    <rPh sb="4" eb="5">
      <t>ケン</t>
    </rPh>
    <rPh sb="5" eb="6">
      <t>メイ</t>
    </rPh>
    <phoneticPr fontId="16"/>
  </si>
  <si>
    <t>符号１</t>
    <rPh sb="0" eb="2">
      <t>フゴウ</t>
    </rPh>
    <phoneticPr fontId="16"/>
  </si>
  <si>
    <t>符号２</t>
    <rPh sb="0" eb="2">
      <t>フゴウ</t>
    </rPh>
    <phoneticPr fontId="16"/>
  </si>
  <si>
    <t>市町村名</t>
    <rPh sb="0" eb="3">
      <t>シチョウソン</t>
    </rPh>
    <rPh sb="3" eb="4">
      <t>メイ</t>
    </rPh>
    <phoneticPr fontId="16"/>
  </si>
  <si>
    <t>符号３</t>
    <rPh sb="0" eb="2">
      <t>フゴウ</t>
    </rPh>
    <phoneticPr fontId="16"/>
  </si>
  <si>
    <t>男
総数</t>
    <rPh sb="0" eb="1">
      <t>オトコ</t>
    </rPh>
    <rPh sb="2" eb="4">
      <t>ソウスウ</t>
    </rPh>
    <phoneticPr fontId="16"/>
  </si>
  <si>
    <t>女
総数</t>
    <rPh sb="2" eb="4">
      <t>ソウスウ</t>
    </rPh>
    <phoneticPr fontId="16"/>
  </si>
  <si>
    <t>計
総数</t>
    <rPh sb="2" eb="4">
      <t>ソウスウ</t>
    </rPh>
    <phoneticPr fontId="16"/>
  </si>
  <si>
    <t>計
70以上</t>
    <rPh sb="4" eb="6">
      <t>イジョウ</t>
    </rPh>
    <phoneticPr fontId="16"/>
  </si>
  <si>
    <t>　
曜日</t>
    <rPh sb="2" eb="4">
      <t>ヨウビ</t>
    </rPh>
    <phoneticPr fontId="16"/>
  </si>
  <si>
    <t>徒歩
距離</t>
    <rPh sb="0" eb="2">
      <t>トホ</t>
    </rPh>
    <rPh sb="3" eb="5">
      <t>キョリ</t>
    </rPh>
    <phoneticPr fontId="17"/>
  </si>
  <si>
    <t>バス
距離</t>
    <rPh sb="3" eb="5">
      <t>キョリ</t>
    </rPh>
    <phoneticPr fontId="17"/>
  </si>
  <si>
    <t>鉄道
距離</t>
    <rPh sb="0" eb="2">
      <t>テツドウ</t>
    </rPh>
    <rPh sb="3" eb="5">
      <t>キョリ</t>
    </rPh>
    <phoneticPr fontId="17"/>
  </si>
  <si>
    <t>船
距離</t>
    <rPh sb="0" eb="1">
      <t>フネ</t>
    </rPh>
    <rPh sb="2" eb="4">
      <t>キョリ</t>
    </rPh>
    <phoneticPr fontId="17"/>
  </si>
  <si>
    <t>計
距離</t>
    <rPh sb="0" eb="1">
      <t>ケイ</t>
    </rPh>
    <rPh sb="2" eb="4">
      <t>キョリ</t>
    </rPh>
    <phoneticPr fontId="17"/>
  </si>
  <si>
    <t xml:space="preserve">
(4)法律適用状況</t>
    <rPh sb="4" eb="6">
      <t>ホウリツ</t>
    </rPh>
    <rPh sb="6" eb="8">
      <t>テキヨウ</t>
    </rPh>
    <rPh sb="8" eb="10">
      <t>ジョウキョウ</t>
    </rPh>
    <phoneticPr fontId="1"/>
  </si>
  <si>
    <t>　沖　縄</t>
    <rPh sb="1" eb="2">
      <t>オキ</t>
    </rPh>
    <rPh sb="3" eb="4">
      <t>ナワ</t>
    </rPh>
    <phoneticPr fontId="1"/>
  </si>
  <si>
    <t>　過　疎</t>
    <rPh sb="1" eb="2">
      <t>カ</t>
    </rPh>
    <rPh sb="3" eb="4">
      <t>ソ</t>
    </rPh>
    <phoneticPr fontId="1"/>
  </si>
  <si>
    <t>　離　島</t>
    <rPh sb="1" eb="2">
      <t>リ</t>
    </rPh>
    <rPh sb="3" eb="4">
      <t>シマ</t>
    </rPh>
    <phoneticPr fontId="1"/>
  </si>
  <si>
    <t>　山　村</t>
    <rPh sb="1" eb="2">
      <t>ヤマ</t>
    </rPh>
    <rPh sb="3" eb="4">
      <t>ムラ</t>
    </rPh>
    <phoneticPr fontId="1"/>
  </si>
  <si>
    <t>　豪　雪</t>
    <phoneticPr fontId="1"/>
  </si>
  <si>
    <t>　特　豪</t>
    <phoneticPr fontId="1"/>
  </si>
  <si>
    <t>　適用外</t>
    <rPh sb="1" eb="4">
      <t>テキヨウガイ</t>
    </rPh>
    <phoneticPr fontId="1"/>
  </si>
  <si>
    <t>無医地区の対象人数の減</t>
    <rPh sb="0" eb="2">
      <t>ムイ</t>
    </rPh>
    <rPh sb="2" eb="4">
      <t>チク</t>
    </rPh>
    <rPh sb="5" eb="7">
      <t>タイショウ</t>
    </rPh>
    <rPh sb="7" eb="9">
      <t>ニンズウ</t>
    </rPh>
    <rPh sb="10" eb="11">
      <t>ゲン</t>
    </rPh>
    <phoneticPr fontId="1"/>
  </si>
  <si>
    <t>巡回診療を行う体制の減</t>
    <rPh sb="0" eb="2">
      <t>ジュンカイ</t>
    </rPh>
    <rPh sb="2" eb="4">
      <t>シンリョウ</t>
    </rPh>
    <rPh sb="5" eb="6">
      <t>オコナ</t>
    </rPh>
    <rPh sb="7" eb="9">
      <t>タイセイ</t>
    </rPh>
    <rPh sb="10" eb="11">
      <t>ゲン</t>
    </rPh>
    <phoneticPr fontId="1"/>
  </si>
  <si>
    <t>その他（</t>
    <rPh sb="2" eb="3">
      <t>タ</t>
    </rPh>
    <phoneticPr fontId="1"/>
  </si>
  <si>
    <t>その他（</t>
    <phoneticPr fontId="1"/>
  </si>
  <si>
    <t>都道府県</t>
    <phoneticPr fontId="1"/>
  </si>
  <si>
    <t>市町村</t>
    <phoneticPr fontId="1"/>
  </si>
  <si>
    <t>検診団体</t>
    <phoneticPr fontId="1"/>
  </si>
  <si>
    <t>内　科</t>
    <phoneticPr fontId="1"/>
  </si>
  <si>
    <t>小児科</t>
    <rPh sb="0" eb="3">
      <t>ショウニカ</t>
    </rPh>
    <phoneticPr fontId="1"/>
  </si>
  <si>
    <t>　a　救急車　　b　その他（</t>
    <rPh sb="3" eb="6">
      <t>キュウキュウシャ</t>
    </rPh>
    <rPh sb="12" eb="13">
      <t>タ</t>
    </rPh>
    <phoneticPr fontId="1"/>
  </si>
  <si>
    <t>へき地医療拠点病院</t>
    <rPh sb="2" eb="3">
      <t>チ</t>
    </rPh>
    <rPh sb="3" eb="5">
      <t>イリョウ</t>
    </rPh>
    <rPh sb="5" eb="7">
      <t>キョテン</t>
    </rPh>
    <rPh sb="7" eb="9">
      <t>ビョウイン</t>
    </rPh>
    <phoneticPr fontId="1"/>
  </si>
  <si>
    <t>最寄病院</t>
    <rPh sb="0" eb="2">
      <t>モヨ</t>
    </rPh>
    <rPh sb="2" eb="4">
      <t>ビョウイン</t>
    </rPh>
    <phoneticPr fontId="1"/>
  </si>
  <si>
    <t>　１　名称</t>
    <rPh sb="3" eb="5">
      <t>メイショウ</t>
    </rPh>
    <phoneticPr fontId="1"/>
  </si>
  <si>
    <t>　２　所在地</t>
    <rPh sb="3" eb="6">
      <t>ショザイチ</t>
    </rPh>
    <phoneticPr fontId="1"/>
  </si>
  <si>
    <t>　e　個　　  人　　f　その他（</t>
    <rPh sb="3" eb="4">
      <t>コ</t>
    </rPh>
    <rPh sb="8" eb="9">
      <t>ヒト</t>
    </rPh>
    <rPh sb="15" eb="16">
      <t>タ</t>
    </rPh>
    <phoneticPr fontId="1"/>
  </si>
  <si>
    <t>月曜日</t>
    <rPh sb="0" eb="3">
      <t>ゲツヨウビ</t>
    </rPh>
    <phoneticPr fontId="1"/>
  </si>
  <si>
    <t>火曜日</t>
    <rPh sb="0" eb="3">
      <t>カヨウビ</t>
    </rPh>
    <phoneticPr fontId="1"/>
  </si>
  <si>
    <t>水曜日</t>
    <rPh sb="0" eb="3">
      <t>スイヨウビ</t>
    </rPh>
    <phoneticPr fontId="1"/>
  </si>
  <si>
    <t>木曜日</t>
    <rPh sb="0" eb="3">
      <t>モクヨウビ</t>
    </rPh>
    <phoneticPr fontId="1"/>
  </si>
  <si>
    <t>金曜日</t>
    <rPh sb="0" eb="3">
      <t>キンヨウビ</t>
    </rPh>
    <phoneticPr fontId="1"/>
  </si>
  <si>
    <t>土曜日</t>
    <rPh sb="0" eb="3">
      <t>ドヨウビ</t>
    </rPh>
    <phoneticPr fontId="1"/>
  </si>
  <si>
    <t>日曜日</t>
    <rPh sb="0" eb="3">
      <t>ニチヨウビ</t>
    </rPh>
    <phoneticPr fontId="1"/>
  </si>
  <si>
    <t>眼科、耳鼻いんこう科の巡回診療
体制の有無</t>
    <rPh sb="0" eb="2">
      <t>ガンカ</t>
    </rPh>
    <rPh sb="3" eb="5">
      <t>ジビ</t>
    </rPh>
    <rPh sb="9" eb="10">
      <t>カ</t>
    </rPh>
    <rPh sb="11" eb="13">
      <t>ジュンカイ</t>
    </rPh>
    <rPh sb="13" eb="15">
      <t>シンリョウ</t>
    </rPh>
    <rPh sb="16" eb="18">
      <t>タイセイ</t>
    </rPh>
    <rPh sb="19" eb="21">
      <t>ウム</t>
    </rPh>
    <phoneticPr fontId="1"/>
  </si>
  <si>
    <r>
      <t xml:space="preserve">　３　健康診断
      </t>
    </r>
    <r>
      <rPr>
        <sz val="8"/>
        <color theme="1"/>
        <rFont val="ＭＳ Ｐゴシック"/>
        <family val="3"/>
        <charset val="128"/>
        <scheme val="minor"/>
      </rPr>
      <t xml:space="preserve">（高齢者医療
</t>
    </r>
    <r>
      <rPr>
        <sz val="8"/>
        <color theme="1"/>
        <rFont val="ＭＳ Ｐゴシック"/>
        <family val="2"/>
        <charset val="128"/>
        <scheme val="minor"/>
      </rPr>
      <t xml:space="preserve">          </t>
    </r>
    <r>
      <rPr>
        <sz val="8"/>
        <color theme="1"/>
        <rFont val="ＭＳ Ｐゴシック"/>
        <family val="3"/>
        <charset val="128"/>
        <scheme val="minor"/>
      </rPr>
      <t>確</t>
    </r>
    <r>
      <rPr>
        <sz val="8"/>
        <color theme="1"/>
        <rFont val="ＭＳ Ｐゴシック"/>
        <family val="3"/>
        <charset val="128"/>
        <scheme val="minor"/>
      </rPr>
      <t>保法特定）</t>
    </r>
    <rPh sb="3" eb="5">
      <t>ケンコウ</t>
    </rPh>
    <rPh sb="5" eb="7">
      <t>シンダン</t>
    </rPh>
    <rPh sb="15" eb="18">
      <t>コウレイシャ</t>
    </rPh>
    <rPh sb="18" eb="20">
      <t>イリョウ</t>
    </rPh>
    <rPh sb="31" eb="33">
      <t>カクホ</t>
    </rPh>
    <rPh sb="33" eb="34">
      <t>ホウ</t>
    </rPh>
    <rPh sb="34" eb="36">
      <t>トクテイ</t>
    </rPh>
    <phoneticPr fontId="1"/>
  </si>
  <si>
    <t>　奄　美</t>
    <rPh sb="1" eb="2">
      <t>エン</t>
    </rPh>
    <rPh sb="3" eb="4">
      <t>ビ</t>
    </rPh>
    <phoneticPr fontId="1"/>
  </si>
  <si>
    <t>１　人口（令和元年</t>
    <rPh sb="2" eb="4">
      <t>ジンコウ</t>
    </rPh>
    <rPh sb="5" eb="6">
      <t>レイ</t>
    </rPh>
    <rPh sb="6" eb="7">
      <t>カズ</t>
    </rPh>
    <rPh sb="7" eb="8">
      <t>モト</t>
    </rPh>
    <rPh sb="8" eb="9">
      <t>トシ</t>
    </rPh>
    <phoneticPr fontId="1"/>
  </si>
  <si>
    <t>月</t>
    <phoneticPr fontId="1"/>
  </si>
  <si>
    <t>日現在）</t>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</si>
  <si>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</si>
  <si>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</si>
  <si>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</si>
  <si>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</si>
  <si>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</si>
  <si>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</si>
  <si>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</si>
  <si>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平　 日</t>
    <rPh sb="0" eb="1">
      <t>ヒラ</t>
    </rPh>
    <rPh sb="3" eb="4">
      <t>ヒ</t>
    </rPh>
    <phoneticPr fontId="1"/>
  </si>
  <si>
    <t>所轄保健所名</t>
    <rPh sb="0" eb="2">
      <t>ショカツ</t>
    </rPh>
    <rPh sb="2" eb="4">
      <t>ホケン</t>
    </rPh>
    <rPh sb="4" eb="5">
      <t>ショ</t>
    </rPh>
    <rPh sb="5" eb="6">
      <t>メイ</t>
    </rPh>
    <phoneticPr fontId="16"/>
  </si>
  <si>
    <t>(1)フリガナ</t>
    <phoneticPr fontId="16"/>
  </si>
  <si>
    <t>(2)メッシュコード</t>
    <phoneticPr fontId="16"/>
  </si>
  <si>
    <t>(1)無医地区名</t>
    <rPh sb="3" eb="5">
      <t>ムイ</t>
    </rPh>
    <rPh sb="5" eb="8">
      <t>チクメイ</t>
    </rPh>
    <phoneticPr fontId="16"/>
  </si>
  <si>
    <t>(3) b場合の理由</t>
    <rPh sb="5" eb="7">
      <t>バアイ</t>
    </rPh>
    <rPh sb="8" eb="10">
      <t>リユウ</t>
    </rPh>
    <phoneticPr fontId="16"/>
  </si>
  <si>
    <t>(4)法律適用状況</t>
    <rPh sb="3" eb="5">
      <t>ホウリツ</t>
    </rPh>
    <rPh sb="5" eb="7">
      <t>テキヨウ</t>
    </rPh>
    <rPh sb="7" eb="9">
      <t>ジョウキョウ</t>
    </rPh>
    <phoneticPr fontId="16"/>
  </si>
  <si>
    <t>女
0～14才</t>
    <rPh sb="6" eb="7">
      <t>サイ</t>
    </rPh>
    <phoneticPr fontId="16"/>
  </si>
  <si>
    <t>男
0～14才</t>
    <rPh sb="0" eb="1">
      <t>オトコ</t>
    </rPh>
    <phoneticPr fontId="16"/>
  </si>
  <si>
    <t>男
15～64才</t>
    <rPh sb="0" eb="1">
      <t>オトコ</t>
    </rPh>
    <phoneticPr fontId="16"/>
  </si>
  <si>
    <t>男
65～69才</t>
    <rPh sb="0" eb="1">
      <t>オトコ</t>
    </rPh>
    <phoneticPr fontId="16"/>
  </si>
  <si>
    <t>男
70才以上</t>
    <rPh sb="0" eb="1">
      <t>オトコ</t>
    </rPh>
    <rPh sb="5" eb="7">
      <t>イジョウ</t>
    </rPh>
    <phoneticPr fontId="16"/>
  </si>
  <si>
    <t>女
15～64才</t>
    <phoneticPr fontId="16"/>
  </si>
  <si>
    <t>女
65～69才</t>
    <phoneticPr fontId="16"/>
  </si>
  <si>
    <t>女
70才以上</t>
    <rPh sb="5" eb="7">
      <t>イジョウ</t>
    </rPh>
    <phoneticPr fontId="16"/>
  </si>
  <si>
    <t>前回調査時点（26年度）
総数</t>
    <rPh sb="0" eb="2">
      <t>ゼンカイ</t>
    </rPh>
    <rPh sb="2" eb="5">
      <t>チョウサジ</t>
    </rPh>
    <rPh sb="5" eb="6">
      <t>テン</t>
    </rPh>
    <rPh sb="13" eb="15">
      <t>ソウスウ</t>
    </rPh>
    <phoneticPr fontId="16"/>
  </si>
  <si>
    <t>前回調査時点（26年度）
0～14才</t>
    <phoneticPr fontId="17"/>
  </si>
  <si>
    <t>前回調査時点（26年度）
15～64才</t>
    <phoneticPr fontId="17"/>
  </si>
  <si>
    <t>前回調査時点（26年度）
65～69才</t>
    <phoneticPr fontId="17"/>
  </si>
  <si>
    <t>前回調査時点（26年度）
70才以上</t>
    <rPh sb="16" eb="18">
      <t>イジョウ</t>
    </rPh>
    <phoneticPr fontId="16"/>
  </si>
  <si>
    <t>計
0～14才</t>
    <rPh sb="6" eb="7">
      <t>サイ</t>
    </rPh>
    <phoneticPr fontId="16"/>
  </si>
  <si>
    <t>計
15～64才</t>
    <phoneticPr fontId="16"/>
  </si>
  <si>
    <t>計
65～69才</t>
    <phoneticPr fontId="16"/>
  </si>
  <si>
    <t>前回調査時点（26年度）
ねたきり者数（再掲）</t>
    <rPh sb="0" eb="2">
      <t>ゼンカイ</t>
    </rPh>
    <rPh sb="2" eb="4">
      <t>チョウサ</t>
    </rPh>
    <rPh sb="4" eb="6">
      <t>ジテン</t>
    </rPh>
    <rPh sb="9" eb="11">
      <t>ネンド</t>
    </rPh>
    <rPh sb="17" eb="18">
      <t>シャ</t>
    </rPh>
    <rPh sb="18" eb="19">
      <t>スウ</t>
    </rPh>
    <phoneticPr fontId="16"/>
  </si>
  <si>
    <t>前回調査時点（26年度）
就労者数（再掲）</t>
    <rPh sb="0" eb="2">
      <t>ゼンカイ</t>
    </rPh>
    <rPh sb="2" eb="4">
      <t>チョウサ</t>
    </rPh>
    <rPh sb="4" eb="6">
      <t>ジテン</t>
    </rPh>
    <rPh sb="9" eb="11">
      <t>ネンド</t>
    </rPh>
    <rPh sb="13" eb="15">
      <t>シュウロウ</t>
    </rPh>
    <rPh sb="15" eb="16">
      <t>シャ</t>
    </rPh>
    <rPh sb="16" eb="17">
      <t>スウ</t>
    </rPh>
    <phoneticPr fontId="16"/>
  </si>
  <si>
    <t>女
ねたきり者数（再掲）</t>
    <rPh sb="6" eb="7">
      <t>シャ</t>
    </rPh>
    <rPh sb="7" eb="8">
      <t>スウ</t>
    </rPh>
    <phoneticPr fontId="16"/>
  </si>
  <si>
    <t>女
就労者数（再掲）</t>
    <rPh sb="2" eb="5">
      <t>シュウロウシャ</t>
    </rPh>
    <rPh sb="5" eb="6">
      <t>スウ</t>
    </rPh>
    <phoneticPr fontId="16"/>
  </si>
  <si>
    <t>男
ねたきり者数（再掲）</t>
    <rPh sb="0" eb="1">
      <t>オトコ</t>
    </rPh>
    <rPh sb="6" eb="7">
      <t>シャ</t>
    </rPh>
    <rPh sb="7" eb="8">
      <t>スウ</t>
    </rPh>
    <rPh sb="9" eb="11">
      <t>サイケイ</t>
    </rPh>
    <phoneticPr fontId="16"/>
  </si>
  <si>
    <t>男
就労者者数（再掲）</t>
    <rPh sb="0" eb="1">
      <t>オトコ</t>
    </rPh>
    <rPh sb="2" eb="5">
      <t>シュウロウシャ</t>
    </rPh>
    <rPh sb="5" eb="6">
      <t>シャ</t>
    </rPh>
    <rPh sb="6" eb="7">
      <t>スウ</t>
    </rPh>
    <phoneticPr fontId="16"/>
  </si>
  <si>
    <t>計
就労者者数（再掲）</t>
    <rPh sb="2" eb="5">
      <t>シュウロウシャ</t>
    </rPh>
    <rPh sb="5" eb="6">
      <t>シャ</t>
    </rPh>
    <rPh sb="6" eb="7">
      <t>スウ</t>
    </rPh>
    <rPh sb="8" eb="10">
      <t>サイケイ</t>
    </rPh>
    <phoneticPr fontId="16"/>
  </si>
  <si>
    <t>計
ねたきり者数（再掲）</t>
    <rPh sb="6" eb="7">
      <t>シャ</t>
    </rPh>
    <rPh sb="7" eb="8">
      <t>スウ</t>
    </rPh>
    <rPh sb="9" eb="11">
      <t>サイケイ</t>
    </rPh>
    <phoneticPr fontId="16"/>
  </si>
  <si>
    <t>(8)地区内人口等の状況</t>
    <phoneticPr fontId="1"/>
  </si>
  <si>
    <t>調査時点</t>
    <rPh sb="0" eb="2">
      <t>チョウサ</t>
    </rPh>
    <rPh sb="2" eb="3">
      <t>ジ</t>
    </rPh>
    <rPh sb="3" eb="4">
      <t>テン</t>
    </rPh>
    <phoneticPr fontId="16"/>
  </si>
  <si>
    <t>(11)救急患者の搬送方法等</t>
    <rPh sb="3" eb="5">
      <t>キュウキュウ</t>
    </rPh>
    <rPh sb="5" eb="7">
      <t>カンジャ</t>
    </rPh>
    <rPh sb="8" eb="10">
      <t>ハンソウ</t>
    </rPh>
    <rPh sb="10" eb="12">
      <t>ホウホウ</t>
    </rPh>
    <rPh sb="12" eb="13">
      <t>トウ</t>
    </rPh>
    <phoneticPr fontId="16"/>
  </si>
  <si>
    <t>(3)調査対象となる事情
a無医地区の定義に該当する
b無医地区に準じる定義に該当する</t>
    <rPh sb="3" eb="5">
      <t>チョウサ</t>
    </rPh>
    <rPh sb="5" eb="7">
      <t>タイショウ</t>
    </rPh>
    <rPh sb="10" eb="12">
      <t>ジジョウ</t>
    </rPh>
    <rPh sb="15" eb="19">
      <t>ムイチク</t>
    </rPh>
    <rPh sb="20" eb="22">
      <t>テイギ</t>
    </rPh>
    <rPh sb="23" eb="25">
      <t>ガイトウ</t>
    </rPh>
    <rPh sb="30" eb="34">
      <t>ムイチク</t>
    </rPh>
    <rPh sb="35" eb="36">
      <t>ジュン</t>
    </rPh>
    <rPh sb="38" eb="40">
      <t>テイギ</t>
    </rPh>
    <rPh sb="41" eb="43">
      <t>ガイトウ</t>
    </rPh>
    <phoneticPr fontId="16"/>
  </si>
  <si>
    <t xml:space="preserve">
1過疎</t>
    <rPh sb="0" eb="1">
      <t>カソ</t>
    </rPh>
    <phoneticPr fontId="16"/>
  </si>
  <si>
    <t>　
2山村</t>
    <rPh sb="3" eb="5">
      <t>サンソン</t>
    </rPh>
    <phoneticPr fontId="16"/>
  </si>
  <si>
    <t>　
3豪雪</t>
    <rPh sb="3" eb="5">
      <t>ゴウセツ</t>
    </rPh>
    <phoneticPr fontId="16"/>
  </si>
  <si>
    <t>　
4特豪</t>
    <rPh sb="3" eb="4">
      <t>トク</t>
    </rPh>
    <rPh sb="4" eb="5">
      <t>ゴウ</t>
    </rPh>
    <phoneticPr fontId="16"/>
  </si>
  <si>
    <t>　
5離島</t>
    <rPh sb="3" eb="5">
      <t>リトウ</t>
    </rPh>
    <phoneticPr fontId="16"/>
  </si>
  <si>
    <t>　
6沖縄</t>
    <rPh sb="3" eb="5">
      <t>オキナワ</t>
    </rPh>
    <phoneticPr fontId="16"/>
  </si>
  <si>
    <t>　
7奄美</t>
    <rPh sb="3" eb="5">
      <t>アマミ</t>
    </rPh>
    <phoneticPr fontId="16"/>
  </si>
  <si>
    <t>　
8適用外</t>
    <rPh sb="3" eb="6">
      <t>テキヨウガイ</t>
    </rPh>
    <phoneticPr fontId="16"/>
  </si>
  <si>
    <t>(5)総世帯数（世帯）</t>
    <rPh sb="3" eb="4">
      <t>ソウ</t>
    </rPh>
    <rPh sb="4" eb="7">
      <t>セタイスウ</t>
    </rPh>
    <rPh sb="8" eb="10">
      <t>セタイ</t>
    </rPh>
    <phoneticPr fontId="16"/>
  </si>
  <si>
    <t>(6)高齢者世帯数（世帯）</t>
    <rPh sb="3" eb="6">
      <t>コウレイシャ</t>
    </rPh>
    <rPh sb="6" eb="9">
      <t>セタイスウ</t>
    </rPh>
    <phoneticPr fontId="16"/>
  </si>
  <si>
    <t>(7)自動車（船）保有世帯数（世帯）</t>
    <rPh sb="3" eb="6">
      <t>ジドウシャ</t>
    </rPh>
    <rPh sb="5" eb="6">
      <t>クルマ</t>
    </rPh>
    <rPh sb="7" eb="8">
      <t>フネ</t>
    </rPh>
    <rPh sb="9" eb="11">
      <t>ホユウ</t>
    </rPh>
    <rPh sb="11" eb="14">
      <t>セタイスウ</t>
    </rPh>
    <phoneticPr fontId="16"/>
  </si>
  <si>
    <t>1都道府県</t>
    <phoneticPr fontId="16"/>
  </si>
  <si>
    <t>2市町村</t>
    <phoneticPr fontId="16"/>
  </si>
  <si>
    <t>3へき地医療拠点病院</t>
    <phoneticPr fontId="16"/>
  </si>
  <si>
    <t>4最寄病院</t>
    <phoneticPr fontId="16"/>
  </si>
  <si>
    <t>5その他</t>
    <phoneticPr fontId="16"/>
  </si>
  <si>
    <t>5その他の内容</t>
    <rPh sb="3" eb="4">
      <t>ホカ</t>
    </rPh>
    <rPh sb="5" eb="7">
      <t>ナイヨウ</t>
    </rPh>
    <phoneticPr fontId="16"/>
  </si>
  <si>
    <t>受診者延数
25年度（回）</t>
    <rPh sb="0" eb="3">
      <t>ジュシンシャ</t>
    </rPh>
    <rPh sb="3" eb="4">
      <t>ノ</t>
    </rPh>
    <rPh sb="4" eb="5">
      <t>スウ</t>
    </rPh>
    <rPh sb="8" eb="10">
      <t>ネンド</t>
    </rPh>
    <phoneticPr fontId="16"/>
  </si>
  <si>
    <t>受診者延数延数
30年度（回）</t>
    <rPh sb="5" eb="6">
      <t>ノ</t>
    </rPh>
    <rPh sb="6" eb="7">
      <t>スウ</t>
    </rPh>
    <rPh sb="10" eb="12">
      <t>ネンド</t>
    </rPh>
    <phoneticPr fontId="16"/>
  </si>
  <si>
    <t>1無医地区の対象人数の減</t>
    <phoneticPr fontId="16"/>
  </si>
  <si>
    <t>2巡回診療を行う体制の減</t>
    <phoneticPr fontId="16"/>
  </si>
  <si>
    <t>3その他</t>
    <phoneticPr fontId="16"/>
  </si>
  <si>
    <t>その他の内容</t>
    <rPh sb="2" eb="3">
      <t>タ</t>
    </rPh>
    <rPh sb="4" eb="6">
      <t>ナイヨウ</t>
    </rPh>
    <phoneticPr fontId="16"/>
  </si>
  <si>
    <t>眼科、耳鼻いんこう科の巡回診療
体制の有無</t>
    <phoneticPr fontId="16"/>
  </si>
  <si>
    <t>眼科
a有
b無</t>
    <rPh sb="0" eb="2">
      <t>ガンカ</t>
    </rPh>
    <rPh sb="4" eb="5">
      <t>ア</t>
    </rPh>
    <rPh sb="7" eb="8">
      <t>ナ</t>
    </rPh>
    <phoneticPr fontId="15"/>
  </si>
  <si>
    <t>耳鼻
a有
b無</t>
    <rPh sb="0" eb="2">
      <t>ジビ</t>
    </rPh>
    <phoneticPr fontId="15"/>
  </si>
  <si>
    <t>運行日数（日/週）</t>
    <rPh sb="0" eb="2">
      <t>ウンコウ</t>
    </rPh>
    <rPh sb="2" eb="4">
      <t>ニッスウ</t>
    </rPh>
    <rPh sb="5" eb="6">
      <t>ニチ</t>
    </rPh>
    <rPh sb="7" eb="8">
      <t>シュウ</t>
    </rPh>
    <phoneticPr fontId="16"/>
  </si>
  <si>
    <t>1日当たり往復回数（往復）</t>
    <rPh sb="1" eb="2">
      <t>ニチ</t>
    </rPh>
    <rPh sb="2" eb="3">
      <t>ア</t>
    </rPh>
    <rPh sb="5" eb="7">
      <t>オウフク</t>
    </rPh>
    <rPh sb="7" eb="9">
      <t>カイスウ</t>
    </rPh>
    <rPh sb="10" eb="12">
      <t>オウフク</t>
    </rPh>
    <phoneticPr fontId="16"/>
  </si>
  <si>
    <t>1日平均利用者数（人）</t>
    <rPh sb="1" eb="2">
      <t>ニチ</t>
    </rPh>
    <rPh sb="2" eb="4">
      <t>ヘイキン</t>
    </rPh>
    <rPh sb="4" eb="7">
      <t>リヨウシャ</t>
    </rPh>
    <rPh sb="7" eb="8">
      <t>スウ</t>
    </rPh>
    <rPh sb="9" eb="10">
      <t>ニン</t>
    </rPh>
    <phoneticPr fontId="16"/>
  </si>
  <si>
    <t>患者以外の乗合
a可
b不可</t>
    <rPh sb="0" eb="2">
      <t>カンジャ</t>
    </rPh>
    <rPh sb="2" eb="4">
      <t>イガイ</t>
    </rPh>
    <rPh sb="5" eb="7">
      <t>ノリアイ</t>
    </rPh>
    <rPh sb="10" eb="11">
      <t>カ</t>
    </rPh>
    <rPh sb="13" eb="15">
      <t>フカ</t>
    </rPh>
    <phoneticPr fontId="16"/>
  </si>
  <si>
    <t>料金徴収
a有
b無</t>
    <rPh sb="0" eb="2">
      <t>リョウキン</t>
    </rPh>
    <rPh sb="2" eb="4">
      <t>チョウシュウ</t>
    </rPh>
    <rPh sb="7" eb="8">
      <t>アリ</t>
    </rPh>
    <rPh sb="10" eb="11">
      <t>ナシ</t>
    </rPh>
    <phoneticPr fontId="16"/>
  </si>
  <si>
    <t>実施機関</t>
    <rPh sb="0" eb="2">
      <t>ジッシ</t>
    </rPh>
    <rPh sb="2" eb="4">
      <t>キカン</t>
    </rPh>
    <phoneticPr fontId="16"/>
  </si>
  <si>
    <t>1都道府県</t>
    <phoneticPr fontId="16"/>
  </si>
  <si>
    <t>2市町村</t>
    <rPh sb="1" eb="4">
      <t>シチョウソン</t>
    </rPh>
    <phoneticPr fontId="16"/>
  </si>
  <si>
    <t>3検診団体</t>
    <rPh sb="1" eb="3">
      <t>ケンシン</t>
    </rPh>
    <rPh sb="3" eb="5">
      <t>ダンタイ</t>
    </rPh>
    <phoneticPr fontId="16"/>
  </si>
  <si>
    <t>4その他</t>
    <rPh sb="3" eb="4">
      <t>タ</t>
    </rPh>
    <phoneticPr fontId="16"/>
  </si>
  <si>
    <t>4その他の内容</t>
    <rPh sb="3" eb="4">
      <t>タ</t>
    </rPh>
    <rPh sb="5" eb="7">
      <t>ナイヨウ</t>
    </rPh>
    <phoneticPr fontId="16"/>
  </si>
  <si>
    <t>実施回数（回）</t>
    <rPh sb="0" eb="2">
      <t>ジッシ</t>
    </rPh>
    <rPh sb="2" eb="4">
      <t>カイスウ</t>
    </rPh>
    <rPh sb="5" eb="6">
      <t>カイ</t>
    </rPh>
    <phoneticPr fontId="16"/>
  </si>
  <si>
    <t>受診者延数（人）</t>
    <rPh sb="0" eb="3">
      <t>ジュシンシャ</t>
    </rPh>
    <rPh sb="3" eb="4">
      <t>ノ</t>
    </rPh>
    <rPh sb="4" eb="5">
      <t>スウ</t>
    </rPh>
    <rPh sb="6" eb="7">
      <t>ニン</t>
    </rPh>
    <phoneticPr fontId="16"/>
  </si>
  <si>
    <t>3その他</t>
    <rPh sb="3" eb="4">
      <t>タ</t>
    </rPh>
    <phoneticPr fontId="16"/>
  </si>
  <si>
    <t>3その他の内容</t>
    <rPh sb="3" eb="4">
      <t>タ</t>
    </rPh>
    <rPh sb="5" eb="7">
      <t>ナイヨウ</t>
    </rPh>
    <phoneticPr fontId="16"/>
  </si>
  <si>
    <t>相談者延数（人）</t>
    <rPh sb="0" eb="3">
      <t>ソウダンシャ</t>
    </rPh>
    <rPh sb="3" eb="4">
      <t>ノ</t>
    </rPh>
    <rPh sb="4" eb="5">
      <t>スウ</t>
    </rPh>
    <rPh sb="6" eb="7">
      <t>ニン</t>
    </rPh>
    <phoneticPr fontId="16"/>
  </si>
  <si>
    <t>fその他の内容</t>
    <rPh sb="3" eb="4">
      <t>タ</t>
    </rPh>
    <rPh sb="5" eb="7">
      <t>ナイヨウ</t>
    </rPh>
    <phoneticPr fontId="16"/>
  </si>
  <si>
    <t>1内科</t>
    <phoneticPr fontId="16"/>
  </si>
  <si>
    <t>その他（</t>
    <phoneticPr fontId="1"/>
  </si>
  <si>
    <t>平日</t>
    <rPh sb="0" eb="1">
      <t>ヘイジツ</t>
    </rPh>
    <phoneticPr fontId="16"/>
  </si>
  <si>
    <t>日曜日</t>
    <rPh sb="0" eb="2">
      <t>ニチヨウビ</t>
    </rPh>
    <phoneticPr fontId="16"/>
  </si>
  <si>
    <t>徒歩
時間</t>
    <rPh sb="3" eb="5">
      <t>ジカン</t>
    </rPh>
    <phoneticPr fontId="17"/>
  </si>
  <si>
    <t>バス
時間</t>
    <rPh sb="3" eb="5">
      <t>ジカン</t>
    </rPh>
    <phoneticPr fontId="17"/>
  </si>
  <si>
    <t>バス
往復</t>
    <rPh sb="3" eb="5">
      <t>オウフク</t>
    </rPh>
    <phoneticPr fontId="17"/>
  </si>
  <si>
    <t>鉄道
時間</t>
    <rPh sb="3" eb="5">
      <t>ジカン</t>
    </rPh>
    <phoneticPr fontId="17"/>
  </si>
  <si>
    <t>鉄道
往復</t>
    <rPh sb="3" eb="5">
      <t>オウフク</t>
    </rPh>
    <phoneticPr fontId="17"/>
  </si>
  <si>
    <t>船
時間</t>
    <rPh sb="2" eb="4">
      <t>ジカン</t>
    </rPh>
    <phoneticPr fontId="17"/>
  </si>
  <si>
    <t>船
往復</t>
    <rPh sb="2" eb="4">
      <t>オウフク</t>
    </rPh>
    <phoneticPr fontId="17"/>
  </si>
  <si>
    <t>計
時間</t>
    <rPh sb="2" eb="4">
      <t>ジカン</t>
    </rPh>
    <phoneticPr fontId="17"/>
  </si>
  <si>
    <t>b不可の場合の平均的期間</t>
    <rPh sb="1" eb="3">
      <t>フカ</t>
    </rPh>
    <rPh sb="4" eb="6">
      <t>バアイ</t>
    </rPh>
    <rPh sb="7" eb="10">
      <t>ヘイキンテキ</t>
    </rPh>
    <rPh sb="10" eb="12">
      <t>キカン</t>
    </rPh>
    <phoneticPr fontId="1"/>
  </si>
  <si>
    <t>提出前に必ず、全ての項目で「OK」と表示されていることを確認してください</t>
    <rPh sb="0" eb="2">
      <t>テイシュツ</t>
    </rPh>
    <rPh sb="2" eb="3">
      <t>マエ</t>
    </rPh>
    <rPh sb="4" eb="5">
      <t>カナラ</t>
    </rPh>
    <rPh sb="7" eb="8">
      <t>スベ</t>
    </rPh>
    <rPh sb="10" eb="12">
      <t>コウモク</t>
    </rPh>
    <rPh sb="18" eb="20">
      <t>ヒョウジ</t>
    </rPh>
    <rPh sb="28" eb="30">
      <t>カクニン</t>
    </rPh>
    <phoneticPr fontId="1"/>
  </si>
  <si>
    <t>実施主体</t>
    <rPh sb="0" eb="2">
      <t>ジッシ</t>
    </rPh>
    <rPh sb="2" eb="4">
      <t>シュタイ</t>
    </rPh>
    <phoneticPr fontId="16"/>
  </si>
  <si>
    <t>第１表</t>
    <rPh sb="0" eb="1">
      <t>ダイ</t>
    </rPh>
    <rPh sb="2" eb="3">
      <t>ヒョウ</t>
    </rPh>
    <phoneticPr fontId="1"/>
  </si>
  <si>
    <t>半径４㎞の地区内の人口が５０人未満で、かつ、山、谷、海などで断絶されていて、容易に医療機関を利用することができないため、巡回診療が必要である。</t>
    <phoneticPr fontId="1"/>
  </si>
  <si>
    <t>半径４㎞の地区内に医療機関はあるが診療日数が少ないか(概ね３日以下)又は診療時間が短い(概ね４時間以下)ため、巡回診療等が必要である。</t>
    <phoneticPr fontId="1"/>
  </si>
  <si>
    <t>半径４㎞の地区内に医療機関はあるが眼科、耳鼻いんこう科などの特定の診療科目がないため、特定診療科についての巡回診療等が必要である。</t>
    <phoneticPr fontId="1"/>
  </si>
  <si>
    <t>豪雪地帯等において冬期間は定期交通機関が運行されない、又は極端に運行数が少なくなり、住民が不安感を持つため、巡回診療等が必要である。</t>
    <phoneticPr fontId="1"/>
  </si>
  <si>
    <t>無医地区等調査　調査票（令和元年１０月末日現在）</t>
    <phoneticPr fontId="1"/>
  </si>
  <si>
    <t>-</t>
    <phoneticPr fontId="1"/>
  </si>
  <si>
    <t>-</t>
    <phoneticPr fontId="1"/>
  </si>
  <si>
    <t>1半径４㎞の地区内の人口が５０人未満で、かつ、山、谷、海などで断絶されていて、容易に医療機関を利用することができないため、巡回診療が必要である。</t>
    <phoneticPr fontId="1"/>
  </si>
  <si>
    <t>2半径４㎞の地区内に医療機関はあるが診療日数が少ないか(概ね３日以下)又は診療時間が短い(概ね４時間以下)ため、巡回診療等が必要である。</t>
    <phoneticPr fontId="1"/>
  </si>
  <si>
    <t>3半径４㎞の地区内に医療機関はあるが眼科、耳鼻いんこう科などの特定の診療科目がないため、特定診療科についての巡回診療等が必要である。</t>
    <phoneticPr fontId="1"/>
  </si>
  <si>
    <t>4地区の住民が医療機関まで行くために利用することができる定期交通機関があり、かつ、１日４往復以上あり、また、所要時間が１時間未満であるが、運行している時間帯が朝夕に集中していて、住民が医療機関を利用することに不便なため、巡回診療等が必要である。</t>
    <phoneticPr fontId="1"/>
  </si>
  <si>
    <t>5豪雪地帯等において冬期間は定期交通機関が運行されない、又は極端に運行数が少なくなり、住民が不安感を持つため、巡回診療等が必要である。</t>
    <phoneticPr fontId="1"/>
  </si>
  <si>
    <t>(1)</t>
    <phoneticPr fontId="16"/>
  </si>
  <si>
    <t>(2)</t>
    <phoneticPr fontId="16"/>
  </si>
  <si>
    <t>(3)</t>
    <phoneticPr fontId="16"/>
  </si>
  <si>
    <t>(4)</t>
    <phoneticPr fontId="16"/>
  </si>
  <si>
    <t>(5)</t>
    <phoneticPr fontId="16"/>
  </si>
  <si>
    <t>(6)</t>
    <phoneticPr fontId="16"/>
  </si>
  <si>
    <t>(7)</t>
    <phoneticPr fontId="16"/>
  </si>
  <si>
    <t>(8)</t>
    <phoneticPr fontId="1"/>
  </si>
  <si>
    <t>(8)</t>
    <phoneticPr fontId="16"/>
  </si>
  <si>
    <t>(8)</t>
    <phoneticPr fontId="17"/>
  </si>
  <si>
    <t>地区の住民が医療機関まで行くために利用することができる定期交通機関があり、かつ、１日４往復以上あり、また、所要時間が１時間未満であるが、運行している時間帯が朝夕に集中していて、住民が医療機関を利用することに不便なため、巡回診療等が必要である。</t>
    <phoneticPr fontId="1"/>
  </si>
  <si>
    <t xml:space="preserve">
(9)平成30年度巡回診療、健康診断等の実施状況</t>
    <rPh sb="4" eb="6">
      <t>ヘイセイ</t>
    </rPh>
    <rPh sb="8" eb="10">
      <t>ネンド</t>
    </rPh>
    <rPh sb="10" eb="12">
      <t>ジュンカイ</t>
    </rPh>
    <rPh sb="12" eb="14">
      <t>シンリョウ</t>
    </rPh>
    <rPh sb="15" eb="17">
      <t>ケンコウ</t>
    </rPh>
    <rPh sb="17" eb="19">
      <t>シンダン</t>
    </rPh>
    <rPh sb="19" eb="20">
      <t>トウ</t>
    </rPh>
    <rPh sb="21" eb="23">
      <t>ジッシ</t>
    </rPh>
    <rPh sb="23" eb="25">
      <t>ジョウキョウ</t>
    </rPh>
    <phoneticPr fontId="1"/>
  </si>
  <si>
    <t>(9)-1</t>
  </si>
  <si>
    <t>(9)-2</t>
  </si>
  <si>
    <t>(9)-3</t>
  </si>
  <si>
    <t>(9)</t>
    <phoneticPr fontId="15"/>
  </si>
  <si>
    <t>ア　半径４㎞の地区内の人口が５０人未満で、かつ、山、谷、海などで断絶されていて、容易に医療機関を利用することができないため、巡回診療が必要である。</t>
  </si>
  <si>
    <t>イ　半径４㎞の地区内に医療機関はあるが診療日数が少ないか(概ね３日以下)又は診療時間が短い(概ね４時間以下)ため、巡回診療等が必要である。</t>
  </si>
  <si>
    <t>ウ　半径４㎞の地区内に医療機関はあるが眼科、耳鼻いんこう科などの特定の診療科目がないため、特定診療科についての巡回診療等が必要である。</t>
  </si>
  <si>
    <t>エ　地区の住民が医療機関まで行くために利用することができる定期交通機関があり、かつ、１日４往復以上あり、また、所要時間が１時間未満であるが、運行している時間帯が朝夕に集中していて、住民が医療機関を利用することに不便なため、巡回診療等が必要である。</t>
  </si>
  <si>
    <t>オ　豪雪地帯等において冬期間は定期交通機関が運行されない、又は極端に運行数が少なくなり、住民が不安感を持つため、巡回診療等が必要である。</t>
  </si>
  <si>
    <t>ｂを選択した場合、次により該当するものの番号を全て○で囲むこと。</t>
    <rPh sb="2" eb="4">
      <t>センタク</t>
    </rPh>
    <rPh sb="6" eb="8">
      <t>バアイ</t>
    </rPh>
    <rPh sb="9" eb="10">
      <t>ツギ</t>
    </rPh>
    <phoneticPr fontId="1"/>
  </si>
  <si>
    <t>次により該当するものの番号を全て○で囲むこと。</t>
  </si>
  <si>
    <t>次により該当するものの番号を全て○で囲むこと。</t>
    <rPh sb="0" eb="1">
      <t>ツギ</t>
    </rPh>
    <phoneticPr fontId="1"/>
  </si>
  <si>
    <t>１週当たりの診療日数（救急患者の診療を除く）を記入することとし、曜日等を決めて診療している場合には該当するものの番号を全て○で囲むこと。</t>
    <rPh sb="1" eb="2">
      <t>シュウ</t>
    </rPh>
    <rPh sb="2" eb="3">
      <t>ア</t>
    </rPh>
    <rPh sb="6" eb="8">
      <t>シンリョウ</t>
    </rPh>
    <rPh sb="8" eb="10">
      <t>ニッスウ</t>
    </rPh>
    <rPh sb="11" eb="13">
      <t>キュウキュウ</t>
    </rPh>
    <rPh sb="13" eb="15">
      <t>カンジャ</t>
    </rPh>
    <rPh sb="16" eb="18">
      <t>シンリョウ</t>
    </rPh>
    <rPh sb="19" eb="20">
      <t>ノゾ</t>
    </rPh>
    <rPh sb="23" eb="25">
      <t>キニュウ</t>
    </rPh>
    <rPh sb="32" eb="34">
      <t>ヨウビ</t>
    </rPh>
    <rPh sb="34" eb="35">
      <t>トウ</t>
    </rPh>
    <rPh sb="36" eb="37">
      <t>キ</t>
    </rPh>
    <rPh sb="39" eb="41">
      <t>シンリョウ</t>
    </rPh>
    <rPh sb="45" eb="47">
      <t>バアイ</t>
    </rPh>
    <rPh sb="49" eb="51">
      <t>ガイトウ</t>
    </rPh>
    <rPh sb="56" eb="58">
      <t>バンゴウ</t>
    </rPh>
    <rPh sb="59" eb="60">
      <t>スベ</t>
    </rPh>
    <rPh sb="63" eb="64">
      <t>カコ</t>
    </rPh>
    <phoneticPr fontId="1"/>
  </si>
  <si>
    <t>　３　許可（届出）病床数</t>
    <rPh sb="3" eb="5">
      <t>キョカ</t>
    </rPh>
    <rPh sb="6" eb="8">
      <t>トドケデ</t>
    </rPh>
    <rPh sb="9" eb="12">
      <t>ビョウショウスウ</t>
    </rPh>
    <phoneticPr fontId="1"/>
  </si>
  <si>
    <t>無医地区等名</t>
    <rPh sb="0" eb="2">
      <t>ムイ</t>
    </rPh>
    <rPh sb="2" eb="4">
      <t>チク</t>
    </rPh>
    <rPh sb="4" eb="5">
      <t>トウ</t>
    </rPh>
    <rPh sb="5" eb="6">
      <t>メイ</t>
    </rPh>
    <phoneticPr fontId="1"/>
  </si>
  <si>
    <t>準無医地区とする事情</t>
    <rPh sb="0" eb="1">
      <t>ジュン</t>
    </rPh>
    <rPh sb="1" eb="3">
      <t>ムイ</t>
    </rPh>
    <rPh sb="3" eb="5">
      <t>チク</t>
    </rPh>
    <rPh sb="8" eb="10">
      <t>ジジョウ</t>
    </rPh>
    <phoneticPr fontId="1"/>
  </si>
  <si>
    <t xml:space="preserve">
(1)最寄診療所</t>
    <rPh sb="4" eb="5">
      <t>モ</t>
    </rPh>
    <rPh sb="5" eb="6">
      <t>ヨリ</t>
    </rPh>
    <rPh sb="6" eb="9">
      <t>シンリョウジョ</t>
    </rPh>
    <phoneticPr fontId="1"/>
  </si>
  <si>
    <t>無医地区等要件確認票</t>
    <rPh sb="9" eb="10">
      <t>ヒョウ</t>
    </rPh>
    <phoneticPr fontId="1"/>
  </si>
  <si>
    <t>公共交通機関を利用する場合</t>
    <rPh sb="0" eb="2">
      <t>コウキョウ</t>
    </rPh>
    <rPh sb="2" eb="4">
      <t>コウツウ</t>
    </rPh>
    <rPh sb="4" eb="6">
      <t>キカン</t>
    </rPh>
    <rPh sb="7" eb="9">
      <t>リヨウ</t>
    </rPh>
    <rPh sb="11" eb="13">
      <t>バアイ</t>
    </rPh>
    <phoneticPr fontId="1"/>
  </si>
  <si>
    <t>自動車（船）を利用する場合</t>
    <rPh sb="0" eb="3">
      <t>ジドウシャ</t>
    </rPh>
    <rPh sb="4" eb="5">
      <t>フネ</t>
    </rPh>
    <rPh sb="7" eb="9">
      <t>リヨウ</t>
    </rPh>
    <rPh sb="11" eb="13">
      <t>バアイ</t>
    </rPh>
    <phoneticPr fontId="1"/>
  </si>
  <si>
    <t>1日</t>
  </si>
  <si>
    <t>1日</t>
    <rPh sb="1" eb="2">
      <t>ニチ</t>
    </rPh>
    <phoneticPr fontId="1"/>
  </si>
  <si>
    <t>　４　１日のうち搬送が不可能になる時間</t>
    <rPh sb="4" eb="5">
      <t>ニチ</t>
    </rPh>
    <rPh sb="8" eb="10">
      <t>ハンソウ</t>
    </rPh>
    <rPh sb="11" eb="14">
      <t>フカノウ</t>
    </rPh>
    <rPh sb="17" eb="19">
      <t>ジカン</t>
    </rPh>
    <phoneticPr fontId="1"/>
  </si>
  <si>
    <t>５　平成30年度中に外部との交通が遮断された日数</t>
    <rPh sb="2" eb="4">
      <t>ヘイセイ</t>
    </rPh>
    <rPh sb="6" eb="8">
      <t>ネンド</t>
    </rPh>
    <rPh sb="8" eb="9">
      <t>チュウ</t>
    </rPh>
    <rPh sb="10" eb="12">
      <t>ガイブ</t>
    </rPh>
    <rPh sb="14" eb="16">
      <t>コウツウ</t>
    </rPh>
    <rPh sb="17" eb="19">
      <t>シャダン</t>
    </rPh>
    <rPh sb="22" eb="24">
      <t>ニッスウ</t>
    </rPh>
    <phoneticPr fontId="1"/>
  </si>
  <si>
    <t>外　科</t>
    <rPh sb="0" eb="1">
      <t>ソト</t>
    </rPh>
    <rPh sb="2" eb="3">
      <t>カ</t>
    </rPh>
    <phoneticPr fontId="1"/>
  </si>
  <si>
    <t>精神科</t>
    <rPh sb="0" eb="2">
      <t>セイシン</t>
    </rPh>
    <rPh sb="2" eb="3">
      <t>カ</t>
    </rPh>
    <phoneticPr fontId="1"/>
  </si>
  <si>
    <t>アレルギー科</t>
    <rPh sb="5" eb="6">
      <t>カ</t>
    </rPh>
    <phoneticPr fontId="1"/>
  </si>
  <si>
    <t>リウマチ科</t>
    <rPh sb="4" eb="5">
      <t>カ</t>
    </rPh>
    <phoneticPr fontId="1"/>
  </si>
  <si>
    <t>皮膚科</t>
    <rPh sb="0" eb="3">
      <t>ヒフカ</t>
    </rPh>
    <phoneticPr fontId="1"/>
  </si>
  <si>
    <t>泌尿器科</t>
    <rPh sb="0" eb="4">
      <t>ヒニョウキカ</t>
    </rPh>
    <phoneticPr fontId="1"/>
  </si>
  <si>
    <t>産婦人科</t>
    <rPh sb="0" eb="4">
      <t>サンフジンカ</t>
    </rPh>
    <phoneticPr fontId="1"/>
  </si>
  <si>
    <t>耳鼻いんこう科</t>
    <rPh sb="0" eb="2">
      <t>ジビ</t>
    </rPh>
    <rPh sb="6" eb="7">
      <t>カ</t>
    </rPh>
    <phoneticPr fontId="1"/>
  </si>
  <si>
    <t>リハビリテーション科</t>
    <rPh sb="9" eb="10">
      <t>カ</t>
    </rPh>
    <phoneticPr fontId="1"/>
  </si>
  <si>
    <t>放射線科</t>
    <rPh sb="0" eb="3">
      <t>ホウシャセン</t>
    </rPh>
    <rPh sb="3" eb="4">
      <t>カ</t>
    </rPh>
    <phoneticPr fontId="1"/>
  </si>
  <si>
    <t>病理診断科</t>
    <rPh sb="0" eb="2">
      <t>ビョウリ</t>
    </rPh>
    <rPh sb="2" eb="4">
      <t>シンダン</t>
    </rPh>
    <rPh sb="4" eb="5">
      <t>カ</t>
    </rPh>
    <phoneticPr fontId="1"/>
  </si>
  <si>
    <t>臨床検査科</t>
    <rPh sb="0" eb="2">
      <t>リンショウ</t>
    </rPh>
    <rPh sb="2" eb="4">
      <t>ケンサ</t>
    </rPh>
    <rPh sb="4" eb="5">
      <t>カ</t>
    </rPh>
    <phoneticPr fontId="1"/>
  </si>
  <si>
    <t>救急科</t>
    <rPh sb="0" eb="2">
      <t>キュウキュウ</t>
    </rPh>
    <rPh sb="2" eb="3">
      <t>カ</t>
    </rPh>
    <phoneticPr fontId="1"/>
  </si>
  <si>
    <t>眼　科</t>
    <rPh sb="0" eb="1">
      <t>メ</t>
    </rPh>
    <rPh sb="2" eb="3">
      <t>カ</t>
    </rPh>
    <phoneticPr fontId="1"/>
  </si>
  <si>
    <t>日曜日</t>
    <rPh sb="0" eb="1">
      <t>ニチ</t>
    </rPh>
    <rPh sb="1" eb="3">
      <t>ヨウビ</t>
    </rPh>
    <phoneticPr fontId="1"/>
  </si>
  <si>
    <t>祝日</t>
    <rPh sb="0" eb="2">
      <t>シュクジツ</t>
    </rPh>
    <phoneticPr fontId="1"/>
  </si>
  <si>
    <t>実施回数が減った理由</t>
    <rPh sb="0" eb="2">
      <t>ジッシ</t>
    </rPh>
    <rPh sb="2" eb="4">
      <t>カイスウ</t>
    </rPh>
    <rPh sb="5" eb="6">
      <t>ヘ</t>
    </rPh>
    <rPh sb="8" eb="10">
      <t>リユウ</t>
    </rPh>
    <phoneticPr fontId="1"/>
  </si>
  <si>
    <t>７　実施診療科</t>
    <rPh sb="2" eb="4">
      <t>ジッシ</t>
    </rPh>
    <rPh sb="4" eb="7">
      <t>シンリョウカ</t>
    </rPh>
    <phoneticPr fontId="1"/>
  </si>
  <si>
    <t>土曜日</t>
    <rPh sb="0" eb="3">
      <t>ドヨウビ</t>
    </rPh>
    <phoneticPr fontId="16"/>
  </si>
  <si>
    <t>祝日</t>
    <rPh sb="0" eb="2">
      <t>シュクジツ</t>
    </rPh>
    <phoneticPr fontId="16"/>
  </si>
  <si>
    <t>(1)</t>
  </si>
  <si>
    <t>(1)</t>
    <phoneticPr fontId="15"/>
  </si>
  <si>
    <t>自動車
距離</t>
    <rPh sb="0" eb="3">
      <t>ジドウシャ</t>
    </rPh>
    <rPh sb="4" eb="6">
      <t>キョリ</t>
    </rPh>
    <phoneticPr fontId="17"/>
  </si>
  <si>
    <t>自動車
時間</t>
    <rPh sb="4" eb="6">
      <t>ジカン</t>
    </rPh>
    <phoneticPr fontId="17"/>
  </si>
  <si>
    <t>(1)-1</t>
  </si>
  <si>
    <t>(1)-1</t>
    <phoneticPr fontId="15"/>
  </si>
  <si>
    <t>(1)-2</t>
    <phoneticPr fontId="15"/>
  </si>
  <si>
    <t>(1)-2</t>
    <phoneticPr fontId="15"/>
  </si>
  <si>
    <t>(1)-3</t>
    <phoneticPr fontId="15"/>
  </si>
  <si>
    <t>(1)-4</t>
  </si>
  <si>
    <t>(1)-4</t>
    <phoneticPr fontId="15"/>
  </si>
  <si>
    <t>(1)-5</t>
  </si>
  <si>
    <t>(1)-5</t>
    <phoneticPr fontId="15"/>
  </si>
  <si>
    <t>(1)-6</t>
  </si>
  <si>
    <t>(1)-6</t>
    <phoneticPr fontId="15"/>
  </si>
  <si>
    <t>2外科</t>
    <rPh sb="1" eb="3">
      <t>ゲカ</t>
    </rPh>
    <phoneticPr fontId="16"/>
  </si>
  <si>
    <t>3精神科</t>
    <rPh sb="1" eb="4">
      <t>セイシンカ</t>
    </rPh>
    <phoneticPr fontId="16"/>
  </si>
  <si>
    <t>4アレルギー科</t>
    <rPh sb="6" eb="7">
      <t>カ</t>
    </rPh>
    <phoneticPr fontId="16"/>
  </si>
  <si>
    <t>5リウマチ科</t>
    <rPh sb="5" eb="6">
      <t>カ</t>
    </rPh>
    <phoneticPr fontId="16"/>
  </si>
  <si>
    <t>6小児科</t>
    <rPh sb="1" eb="4">
      <t>ショウニカ</t>
    </rPh>
    <phoneticPr fontId="16"/>
  </si>
  <si>
    <t>７皮膚科</t>
    <rPh sb="1" eb="4">
      <t>ヒフカ</t>
    </rPh>
    <phoneticPr fontId="15"/>
  </si>
  <si>
    <t>8泌尿器科</t>
    <rPh sb="1" eb="5">
      <t>ヒニョウキカ</t>
    </rPh>
    <phoneticPr fontId="15"/>
  </si>
  <si>
    <t>9産婦人科</t>
    <rPh sb="1" eb="5">
      <t>サンフジンカ</t>
    </rPh>
    <phoneticPr fontId="15"/>
  </si>
  <si>
    <t>10眼科</t>
    <rPh sb="2" eb="4">
      <t>ガンカ</t>
    </rPh>
    <phoneticPr fontId="15"/>
  </si>
  <si>
    <t>11耳鼻いんこう科</t>
    <rPh sb="2" eb="4">
      <t>ジビ</t>
    </rPh>
    <rPh sb="8" eb="9">
      <t>カ</t>
    </rPh>
    <phoneticPr fontId="15"/>
  </si>
  <si>
    <t>12リハビリテーションか</t>
    <phoneticPr fontId="15"/>
  </si>
  <si>
    <t>13放射線か</t>
    <rPh sb="2" eb="5">
      <t>ホウシャセン</t>
    </rPh>
    <phoneticPr fontId="15"/>
  </si>
  <si>
    <t>14病理診断科</t>
    <rPh sb="2" eb="4">
      <t>ビョウリ</t>
    </rPh>
    <rPh sb="4" eb="6">
      <t>シンダン</t>
    </rPh>
    <rPh sb="6" eb="7">
      <t>カ</t>
    </rPh>
    <phoneticPr fontId="15"/>
  </si>
  <si>
    <t>15臨床検査科</t>
    <rPh sb="2" eb="4">
      <t>リンショウ</t>
    </rPh>
    <rPh sb="4" eb="6">
      <t>ケンサ</t>
    </rPh>
    <rPh sb="6" eb="7">
      <t>カ</t>
    </rPh>
    <phoneticPr fontId="15"/>
  </si>
  <si>
    <t>16救急科</t>
    <rPh sb="2" eb="5">
      <t>キュウキュウカ</t>
    </rPh>
    <phoneticPr fontId="15"/>
  </si>
  <si>
    <t>17その他</t>
    <phoneticPr fontId="16"/>
  </si>
  <si>
    <t>17その他の内容</t>
    <rPh sb="4" eb="5">
      <t>タ</t>
    </rPh>
    <rPh sb="6" eb="8">
      <t>ナイヨウ</t>
    </rPh>
    <phoneticPr fontId="15"/>
  </si>
  <si>
    <t>(1)-7</t>
    <phoneticPr fontId="15"/>
  </si>
  <si>
    <t>(1)-8</t>
    <phoneticPr fontId="15"/>
  </si>
  <si>
    <t>(2)</t>
    <phoneticPr fontId="15"/>
  </si>
  <si>
    <t>(2)-1</t>
    <phoneticPr fontId="15"/>
  </si>
  <si>
    <t>(2)-8</t>
    <phoneticPr fontId="15"/>
  </si>
  <si>
    <t xml:space="preserve">
(2)最寄病院</t>
    <rPh sb="4" eb="5">
      <t>モ</t>
    </rPh>
    <rPh sb="5" eb="6">
      <t>ヨリ</t>
    </rPh>
    <rPh sb="6" eb="8">
      <t>ビョウイン</t>
    </rPh>
    <phoneticPr fontId="1"/>
  </si>
  <si>
    <t xml:space="preserve">
(3)救急患者の搬送方法等</t>
    <rPh sb="4" eb="6">
      <t>キュウキュウ</t>
    </rPh>
    <rPh sb="6" eb="8">
      <t>カンジャ</t>
    </rPh>
    <rPh sb="9" eb="11">
      <t>ハンソウ</t>
    </rPh>
    <rPh sb="11" eb="13">
      <t>ホウホウ</t>
    </rPh>
    <rPh sb="13" eb="14">
      <t>トウ</t>
    </rPh>
    <phoneticPr fontId="1"/>
  </si>
  <si>
    <t>(3)</t>
    <phoneticPr fontId="15"/>
  </si>
  <si>
    <t>(3)-1</t>
    <phoneticPr fontId="15"/>
  </si>
  <si>
    <t>(3)-2</t>
    <phoneticPr fontId="15"/>
  </si>
  <si>
    <t>(3)-3</t>
    <phoneticPr fontId="15"/>
  </si>
  <si>
    <t>(3)-4</t>
    <phoneticPr fontId="15"/>
  </si>
  <si>
    <t>(3)-5</t>
    <phoneticPr fontId="15"/>
  </si>
  <si>
    <t>(0)</t>
    <phoneticPr fontId="15"/>
  </si>
  <si>
    <t>豪雪地帯等の場合の冬期利用状況
バス</t>
    <phoneticPr fontId="17"/>
  </si>
  <si>
    <t>豪雪地帯等の場合の冬期利用状況
鉄道</t>
    <rPh sb="16" eb="18">
      <t>テツドウ</t>
    </rPh>
    <phoneticPr fontId="17"/>
  </si>
  <si>
    <t>豪雪地帯等の場合の冬期利用状況
船</t>
    <rPh sb="16" eb="17">
      <t>フネ</t>
    </rPh>
    <phoneticPr fontId="17"/>
  </si>
  <si>
    <t>(2)-6</t>
    <phoneticPr fontId="15"/>
  </si>
  <si>
    <t>(2)-5</t>
    <phoneticPr fontId="15"/>
  </si>
  <si>
    <t>(2)-2</t>
    <phoneticPr fontId="15"/>
  </si>
  <si>
    <t>(2)-3</t>
    <phoneticPr fontId="15"/>
  </si>
  <si>
    <t>(2)-4</t>
    <phoneticPr fontId="15"/>
  </si>
  <si>
    <t>(2)-7</t>
    <phoneticPr fontId="15"/>
  </si>
  <si>
    <t>統計</t>
    <rPh sb="0" eb="2">
      <t>トウケイ</t>
    </rPh>
    <phoneticPr fontId="15"/>
  </si>
  <si>
    <t>個別</t>
    <rPh sb="0" eb="2">
      <t>コベツ</t>
    </rPh>
    <phoneticPr fontId="15"/>
  </si>
  <si>
    <t>ア　半径４㎞の地区内の人口が５０人未満で、かつ、山、谷、海などで断絶されていて、容易に歯科医療機関を利用することができないため、歯科巡回診療が必要である。</t>
    <rPh sb="43" eb="45">
      <t>シカ</t>
    </rPh>
    <rPh sb="64" eb="66">
      <t>シカ</t>
    </rPh>
    <phoneticPr fontId="1"/>
  </si>
  <si>
    <t>イ　半径４㎞の地区内に歯科医療機関はあるが診療日数が少ない(概ね３日以下)又は診療時間が短い(概ね４時間以下)ため、歯科巡回診療等が必要である。</t>
    <rPh sb="11" eb="13">
      <t>シカ</t>
    </rPh>
    <rPh sb="58" eb="60">
      <t>シカ</t>
    </rPh>
    <phoneticPr fontId="1"/>
  </si>
  <si>
    <t>ウ　地区の住民が歯科医療機関まで行くために利用することができる定期交通機関があり、かつ、１日４往復以上あり、また、所要時間が１時間未満であるが、運行している時間帯が朝夕に集中していて、住民が歯科医療機関を利用することに不便なため、歯科巡回診療等が必要である。</t>
    <rPh sb="95" eb="97">
      <t>シカ</t>
    </rPh>
    <phoneticPr fontId="1"/>
  </si>
  <si>
    <t>エ　豪雪地帯等において冬期間は定期交通機関が運行されない、又は極端に運行数が少なくなり、住民が不安感を持つため、歯科巡回診療等が必要である。</t>
    <phoneticPr fontId="1"/>
  </si>
  <si>
    <t>医科</t>
    <rPh sb="0" eb="2">
      <t>イカ</t>
    </rPh>
    <phoneticPr fontId="1"/>
  </si>
  <si>
    <t>歯科</t>
    <rPh sb="0" eb="2">
      <t>シカ</t>
    </rPh>
    <phoneticPr fontId="1"/>
  </si>
  <si>
    <t>第３表</t>
    <rPh sb="0" eb="1">
      <t>ダイ</t>
    </rPh>
    <rPh sb="2" eb="3">
      <t>ヒョウ</t>
    </rPh>
    <phoneticPr fontId="1"/>
  </si>
  <si>
    <t>(9)平成30年度巡回診療、健康診断等の実施状況</t>
    <phoneticPr fontId="16"/>
  </si>
  <si>
    <t>(9)-1巡回診療</t>
    <phoneticPr fontId="16"/>
  </si>
  <si>
    <t>実施回数
25年度（回）</t>
    <rPh sb="0" eb="2">
      <t>ジッシ</t>
    </rPh>
    <rPh sb="2" eb="4">
      <t>カイスウ</t>
    </rPh>
    <rPh sb="7" eb="9">
      <t>ネンド</t>
    </rPh>
    <rPh sb="10" eb="11">
      <t>カイ</t>
    </rPh>
    <phoneticPr fontId="15"/>
  </si>
  <si>
    <t>実施回数
30年度（回）</t>
    <rPh sb="0" eb="2">
      <t>ジッシ</t>
    </rPh>
    <rPh sb="2" eb="4">
      <t>カイスウ</t>
    </rPh>
    <rPh sb="7" eb="9">
      <t>ネンド</t>
    </rPh>
    <phoneticPr fontId="15"/>
  </si>
  <si>
    <t>(9)-2患者輸送</t>
    <rPh sb="5" eb="7">
      <t>カンジャ</t>
    </rPh>
    <rPh sb="7" eb="9">
      <t>ユソウ</t>
    </rPh>
    <phoneticPr fontId="16"/>
  </si>
  <si>
    <t>(9)-3健康診断（高齢者医療法特定）</t>
    <rPh sb="5" eb="7">
      <t>ケンコウ</t>
    </rPh>
    <rPh sb="7" eb="9">
      <t>シンダン</t>
    </rPh>
    <rPh sb="10" eb="13">
      <t>コウレイシャ</t>
    </rPh>
    <rPh sb="13" eb="15">
      <t>イリョウ</t>
    </rPh>
    <rPh sb="15" eb="16">
      <t>ホウ</t>
    </rPh>
    <rPh sb="16" eb="18">
      <t>トクテイ</t>
    </rPh>
    <phoneticPr fontId="16"/>
  </si>
  <si>
    <t>(9)-4健康診断（上記３以外）</t>
    <rPh sb="5" eb="7">
      <t>ケンコウ</t>
    </rPh>
    <rPh sb="7" eb="9">
      <t>シンダン</t>
    </rPh>
    <rPh sb="10" eb="12">
      <t>ジョウキ</t>
    </rPh>
    <rPh sb="13" eb="15">
      <t>イガイ</t>
    </rPh>
    <phoneticPr fontId="16"/>
  </si>
  <si>
    <t>(9)-5健康教育</t>
    <phoneticPr fontId="16"/>
  </si>
  <si>
    <t>(9)-4</t>
    <phoneticPr fontId="15"/>
  </si>
  <si>
    <t>(9)-5</t>
    <phoneticPr fontId="15"/>
  </si>
  <si>
    <t>(9)-6健康相談</t>
    <rPh sb="7" eb="9">
      <t>ソウダン</t>
    </rPh>
    <phoneticPr fontId="16"/>
  </si>
  <si>
    <t>(9)-6</t>
    <phoneticPr fontId="15"/>
  </si>
  <si>
    <t>実施回数が減った理由</t>
    <rPh sb="0" eb="2">
      <t>ジッシ</t>
    </rPh>
    <rPh sb="2" eb="4">
      <t>カイスウ</t>
    </rPh>
    <rPh sb="5" eb="6">
      <t>ヘ</t>
    </rPh>
    <rPh sb="8" eb="10">
      <t>リユウ</t>
    </rPh>
    <phoneticPr fontId="16"/>
  </si>
  <si>
    <t>(1)-3許可（届出）病床数（床）</t>
    <rPh sb="5" eb="7">
      <t>キョカ</t>
    </rPh>
    <rPh sb="8" eb="10">
      <t>トドケデ</t>
    </rPh>
    <rPh sb="11" eb="14">
      <t>ビョウショウスウ</t>
    </rPh>
    <rPh sb="15" eb="16">
      <t>ユカ</t>
    </rPh>
    <phoneticPr fontId="15"/>
  </si>
  <si>
    <t>(2)-3許可（届出）病床数（床）</t>
    <rPh sb="5" eb="7">
      <t>キョカ</t>
    </rPh>
    <rPh sb="8" eb="10">
      <t>トドケデ</t>
    </rPh>
    <rPh sb="11" eb="14">
      <t>ビョウショウスウ</t>
    </rPh>
    <rPh sb="15" eb="16">
      <t>ユカ</t>
    </rPh>
    <phoneticPr fontId="15"/>
  </si>
  <si>
    <t>(1)最寄診療所</t>
    <rPh sb="3" eb="5">
      <t>モヨ</t>
    </rPh>
    <rPh sb="5" eb="8">
      <t>シンリョウジョ</t>
    </rPh>
    <phoneticPr fontId="16"/>
  </si>
  <si>
    <t>(1)-1名称</t>
    <rPh sb="5" eb="7">
      <t>メイショウ</t>
    </rPh>
    <phoneticPr fontId="16"/>
  </si>
  <si>
    <t>(1)-1
名称コード</t>
    <rPh sb="6" eb="8">
      <t>メイショウ</t>
    </rPh>
    <phoneticPr fontId="16"/>
  </si>
  <si>
    <t>(1)-2所在地</t>
    <rPh sb="5" eb="8">
      <t>ショザイチ</t>
    </rPh>
    <phoneticPr fontId="16"/>
  </si>
  <si>
    <t>(1)-2所在地コード</t>
    <rPh sb="5" eb="8">
      <t>ショザイチ</t>
    </rPh>
    <phoneticPr fontId="16"/>
  </si>
  <si>
    <t>(1)-4設置主体
a都道府県
b市町村
c公的四団体
d医療法人
e個人
fその他</t>
    <rPh sb="4" eb="5">
      <t>セッチ</t>
    </rPh>
    <rPh sb="5" eb="7">
      <t>シュタイ</t>
    </rPh>
    <phoneticPr fontId="16"/>
  </si>
  <si>
    <t>(1)-5　１週当り
診療日数</t>
    <rPh sb="7" eb="8">
      <t>シュウ</t>
    </rPh>
    <rPh sb="8" eb="9">
      <t>トウ</t>
    </rPh>
    <rPh sb="11" eb="13">
      <t>シンリョウ</t>
    </rPh>
    <rPh sb="13" eb="15">
      <t>ニッスウ</t>
    </rPh>
    <phoneticPr fontId="16"/>
  </si>
  <si>
    <t>(1)-6診療時間</t>
    <rPh sb="4" eb="6">
      <t>シンリョウ</t>
    </rPh>
    <rPh sb="6" eb="8">
      <t>ジカン</t>
    </rPh>
    <phoneticPr fontId="16"/>
  </si>
  <si>
    <t>(1)-7実施診療科</t>
    <rPh sb="5" eb="7">
      <t>ジッシ</t>
    </rPh>
    <rPh sb="7" eb="9">
      <t>シンリョウ</t>
    </rPh>
    <rPh sb="9" eb="10">
      <t>カ</t>
    </rPh>
    <phoneticPr fontId="15"/>
  </si>
  <si>
    <t>(1)-8無医地区等の中心的場所からの距離・時間</t>
    <rPh sb="5" eb="7">
      <t>ムイ</t>
    </rPh>
    <rPh sb="7" eb="9">
      <t>チク</t>
    </rPh>
    <rPh sb="9" eb="10">
      <t>トウ</t>
    </rPh>
    <rPh sb="11" eb="14">
      <t>チュウシンテキ</t>
    </rPh>
    <rPh sb="14" eb="16">
      <t>バショ</t>
    </rPh>
    <rPh sb="19" eb="21">
      <t>キョリ</t>
    </rPh>
    <rPh sb="22" eb="24">
      <t>ジカン</t>
    </rPh>
    <phoneticPr fontId="17"/>
  </si>
  <si>
    <t>(2)-1最寄病院</t>
    <rPh sb="5" eb="7">
      <t>モヨ</t>
    </rPh>
    <rPh sb="7" eb="9">
      <t>ビョウイン</t>
    </rPh>
    <phoneticPr fontId="16"/>
  </si>
  <si>
    <t>(2)-1名称</t>
    <rPh sb="5" eb="7">
      <t>メイショウ</t>
    </rPh>
    <phoneticPr fontId="16"/>
  </si>
  <si>
    <t>※本調査は、統計法に基づく統計調査ではありません。無医地区等の要件を個別に確認するための調査です。</t>
    <rPh sb="1" eb="4">
      <t>ホンチョウサ</t>
    </rPh>
    <rPh sb="6" eb="9">
      <t>トウケイホウ</t>
    </rPh>
    <rPh sb="10" eb="11">
      <t>モト</t>
    </rPh>
    <rPh sb="13" eb="15">
      <t>トウケイ</t>
    </rPh>
    <rPh sb="15" eb="17">
      <t>チョウサ</t>
    </rPh>
    <rPh sb="25" eb="27">
      <t>ムイ</t>
    </rPh>
    <rPh sb="27" eb="29">
      <t>チク</t>
    </rPh>
    <rPh sb="29" eb="30">
      <t>トウ</t>
    </rPh>
    <rPh sb="31" eb="33">
      <t>ヨウケン</t>
    </rPh>
    <rPh sb="34" eb="36">
      <t>コベツ</t>
    </rPh>
    <rPh sb="37" eb="39">
      <t>カクニン</t>
    </rPh>
    <rPh sb="44" eb="46">
      <t>チョウサ</t>
    </rPh>
    <phoneticPr fontId="1"/>
  </si>
  <si>
    <t>(2)-8無医地区等の中心的場所からの距離・時間について</t>
    <rPh sb="5" eb="7">
      <t>ムイ</t>
    </rPh>
    <rPh sb="7" eb="9">
      <t>チク</t>
    </rPh>
    <rPh sb="9" eb="10">
      <t>トウ</t>
    </rPh>
    <rPh sb="11" eb="14">
      <t>チュウシンテキ</t>
    </rPh>
    <rPh sb="14" eb="16">
      <t>バショ</t>
    </rPh>
    <rPh sb="19" eb="21">
      <t>キョリ</t>
    </rPh>
    <rPh sb="22" eb="24">
      <t>ジカン</t>
    </rPh>
    <phoneticPr fontId="17"/>
  </si>
  <si>
    <t>(2)-7実施診療科</t>
    <rPh sb="5" eb="7">
      <t>ジッシ</t>
    </rPh>
    <rPh sb="7" eb="9">
      <t>シンリョウ</t>
    </rPh>
    <rPh sb="9" eb="10">
      <t>カ</t>
    </rPh>
    <phoneticPr fontId="15"/>
  </si>
  <si>
    <t>(2)-6診療時間</t>
    <rPh sb="4" eb="6">
      <t>シンリョウ</t>
    </rPh>
    <rPh sb="6" eb="8">
      <t>ジカン</t>
    </rPh>
    <phoneticPr fontId="16"/>
  </si>
  <si>
    <t>(2)-5　１週当り
診療日数</t>
    <rPh sb="7" eb="8">
      <t>シュウ</t>
    </rPh>
    <rPh sb="8" eb="9">
      <t>トウ</t>
    </rPh>
    <rPh sb="11" eb="13">
      <t>シンリョウ</t>
    </rPh>
    <rPh sb="13" eb="15">
      <t>ニッスウ</t>
    </rPh>
    <phoneticPr fontId="16"/>
  </si>
  <si>
    <t>(2)-4設置主体
a都道府県
b市町村
c公的四団体
d医療法人
e個人
fその他</t>
    <rPh sb="5" eb="7">
      <t>シュタイ</t>
    </rPh>
    <phoneticPr fontId="16"/>
  </si>
  <si>
    <t>(2)-2所在地コード</t>
    <rPh sb="5" eb="8">
      <t>ショザイチ</t>
    </rPh>
    <phoneticPr fontId="16"/>
  </si>
  <si>
    <t>(2)-2所在地</t>
    <rPh sb="5" eb="8">
      <t>ショザイチ</t>
    </rPh>
    <phoneticPr fontId="16"/>
  </si>
  <si>
    <t>(2)-1
名称コード</t>
    <rPh sb="6" eb="8">
      <t>メイショウ</t>
    </rPh>
    <phoneticPr fontId="16"/>
  </si>
  <si>
    <t>(3)-1
搬送方法
a救急車
bその他</t>
    <rPh sb="6" eb="8">
      <t>ハンソウ</t>
    </rPh>
    <rPh sb="8" eb="10">
      <t>ホウホウ</t>
    </rPh>
    <rPh sb="13" eb="16">
      <t>キュウキュウシャ</t>
    </rPh>
    <rPh sb="20" eb="21">
      <t>タ</t>
    </rPh>
    <phoneticPr fontId="16"/>
  </si>
  <si>
    <t>(3)-1
bの場合
その他の内容</t>
    <phoneticPr fontId="1"/>
  </si>
  <si>
    <t>（3）-2最寄病院に収容されるまでの時間（分）</t>
    <rPh sb="5" eb="7">
      <t>モヨ</t>
    </rPh>
    <rPh sb="7" eb="9">
      <t>ビョウイン</t>
    </rPh>
    <rPh sb="10" eb="12">
      <t>シュウヨウ</t>
    </rPh>
    <rPh sb="18" eb="20">
      <t>ジカン</t>
    </rPh>
    <rPh sb="21" eb="22">
      <t>フン</t>
    </rPh>
    <phoneticPr fontId="15"/>
  </si>
  <si>
    <t>（3）-3最寄診療所に収容されるまでの時間（分）</t>
    <rPh sb="5" eb="7">
      <t>モヨリ</t>
    </rPh>
    <rPh sb="7" eb="10">
      <t>シンリョウジョ</t>
    </rPh>
    <rPh sb="11" eb="13">
      <t>シュウヨウ</t>
    </rPh>
    <rPh sb="19" eb="21">
      <t>ジカン</t>
    </rPh>
    <rPh sb="22" eb="23">
      <t>フン</t>
    </rPh>
    <phoneticPr fontId="15"/>
  </si>
  <si>
    <t>（3）-4　１日のうち搬送が不可能になる時間（時間）</t>
    <rPh sb="7" eb="8">
      <t>ニチ</t>
    </rPh>
    <rPh sb="11" eb="13">
      <t>ハンソウ</t>
    </rPh>
    <rPh sb="14" eb="17">
      <t>フカノウ</t>
    </rPh>
    <rPh sb="20" eb="22">
      <t>ジカン</t>
    </rPh>
    <rPh sb="23" eb="25">
      <t>ジカン</t>
    </rPh>
    <phoneticPr fontId="15"/>
  </si>
  <si>
    <t>（3）-4平成30年度中に外部との交通が遮断された日数（日）</t>
    <rPh sb="5" eb="7">
      <t>ヘイセイ</t>
    </rPh>
    <rPh sb="9" eb="11">
      <t>ネンド</t>
    </rPh>
    <rPh sb="11" eb="12">
      <t>チュウ</t>
    </rPh>
    <rPh sb="13" eb="15">
      <t>ガイブ</t>
    </rPh>
    <rPh sb="17" eb="19">
      <t>コウツウ</t>
    </rPh>
    <rPh sb="20" eb="22">
      <t>シャダン</t>
    </rPh>
    <rPh sb="25" eb="27">
      <t>ニッスウ</t>
    </rPh>
    <rPh sb="28" eb="29">
      <t>ニチ</t>
    </rPh>
    <phoneticPr fontId="15"/>
  </si>
  <si>
    <t>～</t>
    <phoneticPr fontId="1"/>
  </si>
  <si>
    <t>1月上旬</t>
    <rPh sb="2" eb="3">
      <t>ジョウ</t>
    </rPh>
    <phoneticPr fontId="1"/>
  </si>
  <si>
    <t>2月上旬</t>
    <rPh sb="2" eb="3">
      <t>ジョウ</t>
    </rPh>
    <phoneticPr fontId="1"/>
  </si>
  <si>
    <t>3月上旬</t>
    <rPh sb="2" eb="3">
      <t>ジョウ</t>
    </rPh>
    <phoneticPr fontId="1"/>
  </si>
  <si>
    <t>1月中旬</t>
    <rPh sb="2" eb="3">
      <t>チュウ</t>
    </rPh>
    <phoneticPr fontId="1"/>
  </si>
  <si>
    <t>1月下旬</t>
    <rPh sb="2" eb="3">
      <t>ゲ</t>
    </rPh>
    <phoneticPr fontId="1"/>
  </si>
  <si>
    <t>2月中旬</t>
    <rPh sb="2" eb="3">
      <t>チュウ</t>
    </rPh>
    <phoneticPr fontId="1"/>
  </si>
  <si>
    <t>2月下旬</t>
    <rPh sb="2" eb="3">
      <t>ゲ</t>
    </rPh>
    <phoneticPr fontId="1"/>
  </si>
  <si>
    <t>3月中旬</t>
    <rPh sb="2" eb="3">
      <t>チュウ</t>
    </rPh>
    <phoneticPr fontId="1"/>
  </si>
  <si>
    <t>3月下旬</t>
    <rPh sb="2" eb="3">
      <t>ゲ</t>
    </rPh>
    <phoneticPr fontId="1"/>
  </si>
  <si>
    <t>4月上旬</t>
    <rPh sb="2" eb="3">
      <t>ジョウ</t>
    </rPh>
    <phoneticPr fontId="1"/>
  </si>
  <si>
    <t>4月中旬</t>
    <rPh sb="2" eb="3">
      <t>チュウ</t>
    </rPh>
    <phoneticPr fontId="1"/>
  </si>
  <si>
    <t>4月下旬</t>
    <rPh sb="2" eb="3">
      <t>ゲ</t>
    </rPh>
    <phoneticPr fontId="1"/>
  </si>
  <si>
    <t>5月上旬</t>
    <rPh sb="2" eb="3">
      <t>ジョウ</t>
    </rPh>
    <phoneticPr fontId="1"/>
  </si>
  <si>
    <t>5月中旬</t>
    <rPh sb="2" eb="3">
      <t>チュウ</t>
    </rPh>
    <phoneticPr fontId="1"/>
  </si>
  <si>
    <t>5月下旬</t>
    <rPh sb="2" eb="3">
      <t>ゲ</t>
    </rPh>
    <phoneticPr fontId="1"/>
  </si>
  <si>
    <t>6月上旬</t>
    <rPh sb="2" eb="3">
      <t>ジョウ</t>
    </rPh>
    <phoneticPr fontId="1"/>
  </si>
  <si>
    <t>6月中旬</t>
    <rPh sb="2" eb="3">
      <t>チュウ</t>
    </rPh>
    <phoneticPr fontId="1"/>
  </si>
  <si>
    <t>6月下旬</t>
    <rPh sb="2" eb="3">
      <t>ゲ</t>
    </rPh>
    <phoneticPr fontId="1"/>
  </si>
  <si>
    <t>7月上旬</t>
    <rPh sb="2" eb="3">
      <t>ジョウ</t>
    </rPh>
    <phoneticPr fontId="1"/>
  </si>
  <si>
    <t>7月中旬</t>
    <rPh sb="2" eb="3">
      <t>チュウ</t>
    </rPh>
    <phoneticPr fontId="1"/>
  </si>
  <si>
    <t>7月下旬</t>
    <rPh sb="2" eb="3">
      <t>ゲ</t>
    </rPh>
    <phoneticPr fontId="1"/>
  </si>
  <si>
    <t>8月上旬</t>
    <rPh sb="2" eb="3">
      <t>ジョウ</t>
    </rPh>
    <phoneticPr fontId="1"/>
  </si>
  <si>
    <t>8月中旬</t>
    <rPh sb="2" eb="3">
      <t>チュウ</t>
    </rPh>
    <phoneticPr fontId="1"/>
  </si>
  <si>
    <t>8月下旬</t>
    <rPh sb="2" eb="3">
      <t>ゲ</t>
    </rPh>
    <phoneticPr fontId="1"/>
  </si>
  <si>
    <t>9月上旬</t>
    <rPh sb="2" eb="3">
      <t>ジョウ</t>
    </rPh>
    <phoneticPr fontId="1"/>
  </si>
  <si>
    <t>9月中旬</t>
    <rPh sb="2" eb="3">
      <t>チュウ</t>
    </rPh>
    <phoneticPr fontId="1"/>
  </si>
  <si>
    <t>9月下旬</t>
    <rPh sb="2" eb="3">
      <t>ゲ</t>
    </rPh>
    <phoneticPr fontId="1"/>
  </si>
  <si>
    <t>10月上旬</t>
    <rPh sb="3" eb="4">
      <t>ジョウ</t>
    </rPh>
    <phoneticPr fontId="1"/>
  </si>
  <si>
    <t>10月中旬</t>
    <rPh sb="3" eb="4">
      <t>チュウ</t>
    </rPh>
    <phoneticPr fontId="1"/>
  </si>
  <si>
    <t>10月下旬</t>
    <rPh sb="3" eb="4">
      <t>ゲ</t>
    </rPh>
    <phoneticPr fontId="1"/>
  </si>
  <si>
    <t>11月上旬</t>
    <rPh sb="3" eb="4">
      <t>ジョウ</t>
    </rPh>
    <phoneticPr fontId="1"/>
  </si>
  <si>
    <t>11月中旬</t>
    <rPh sb="3" eb="4">
      <t>チュウ</t>
    </rPh>
    <phoneticPr fontId="1"/>
  </si>
  <si>
    <t>11月下旬</t>
    <rPh sb="3" eb="4">
      <t>ゲ</t>
    </rPh>
    <phoneticPr fontId="1"/>
  </si>
  <si>
    <t>12月上旬</t>
    <rPh sb="3" eb="4">
      <t>ジョウ</t>
    </rPh>
    <phoneticPr fontId="1"/>
  </si>
  <si>
    <t>12月中旬</t>
    <rPh sb="3" eb="4">
      <t>チュウ</t>
    </rPh>
    <phoneticPr fontId="1"/>
  </si>
  <si>
    <t>12月下旬</t>
    <rPh sb="3" eb="4">
      <t>ゲ</t>
    </rPh>
    <phoneticPr fontId="1"/>
  </si>
  <si>
    <t>冬季</t>
    <rPh sb="0" eb="2">
      <t>トウキ</t>
    </rPh>
    <phoneticPr fontId="1"/>
  </si>
  <si>
    <t>　４　設置主体</t>
    <rPh sb="3" eb="5">
      <t>セッチ</t>
    </rPh>
    <rPh sb="5" eb="7">
      <t>シュタイ</t>
    </rPh>
    <phoneticPr fontId="1"/>
  </si>
  <si>
    <t>　６　診療時間</t>
    <rPh sb="3" eb="5">
      <t>シンリョウ</t>
    </rPh>
    <rPh sb="5" eb="7">
      <t>ジカン</t>
    </rPh>
    <phoneticPr fontId="1"/>
  </si>
  <si>
    <t>　７　実施診療科</t>
    <rPh sb="3" eb="5">
      <t>ジッシ</t>
    </rPh>
    <rPh sb="5" eb="8">
      <t>シンリョウカ</t>
    </rPh>
    <phoneticPr fontId="1"/>
  </si>
  <si>
    <t>　８　無医地区等の中心的場所からの距離・時間</t>
    <rPh sb="3" eb="5">
      <t>ムイ</t>
    </rPh>
    <rPh sb="5" eb="7">
      <t>チク</t>
    </rPh>
    <rPh sb="7" eb="8">
      <t>トウ</t>
    </rPh>
    <rPh sb="9" eb="11">
      <t>チュウシン</t>
    </rPh>
    <rPh sb="11" eb="12">
      <t>テキ</t>
    </rPh>
    <rPh sb="12" eb="14">
      <t>バショ</t>
    </rPh>
    <rPh sb="17" eb="19">
      <t>キョリ</t>
    </rPh>
    <rPh sb="20" eb="22">
      <t>ジカン</t>
    </rPh>
    <phoneticPr fontId="1"/>
  </si>
  <si>
    <r>
      <t xml:space="preserve">
　５　</t>
    </r>
    <r>
      <rPr>
        <sz val="10"/>
        <color theme="1"/>
        <rFont val="ＭＳ Ｐゴシック"/>
        <family val="3"/>
        <charset val="128"/>
        <scheme val="minor"/>
      </rPr>
      <t>１週当たり
　　　 診療日数</t>
    </r>
    <rPh sb="5" eb="6">
      <t>シュウ</t>
    </rPh>
    <rPh sb="6" eb="7">
      <t>ア</t>
    </rPh>
    <rPh sb="14" eb="16">
      <t>シンリョウ</t>
    </rPh>
    <rPh sb="16" eb="18">
      <t>ニッスウ</t>
    </rPh>
    <phoneticPr fontId="1"/>
  </si>
  <si>
    <t>　８　無医地区
      等の中心
      的場所か
      らの距離・
      時間</t>
    <rPh sb="3" eb="5">
      <t>ムイ</t>
    </rPh>
    <rPh sb="5" eb="7">
      <t>チク</t>
    </rPh>
    <rPh sb="14" eb="15">
      <t>トウ</t>
    </rPh>
    <rPh sb="16" eb="18">
      <t>チュウシン</t>
    </rPh>
    <rPh sb="25" eb="26">
      <t>テキ</t>
    </rPh>
    <rPh sb="26" eb="28">
      <t>バショ</t>
    </rPh>
    <rPh sb="38" eb="40">
      <t>キョリ</t>
    </rPh>
    <rPh sb="48" eb="50">
      <t>ジカン</t>
    </rPh>
    <phoneticPr fontId="1"/>
  </si>
  <si>
    <t>島根県</t>
    <rPh sb="0" eb="3">
      <t>シマネケン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</si>
</sst>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h:mm;@"/>
    <numFmt numFmtId="178" formatCode="#,##0_);\(#,##0\)"/>
    <numFmt numFmtId="179" formatCode="\(#,##0\)"/>
  </numFmts>
  <fonts count="32"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sz val="9"/>
      <color theme="1"/>
      <name val="ＭＳ Ｐゴシック"/>
      <family val="2"/>
      <charset val="128"/>
      <scheme val="minor"/>
    </font>
    <font>
      <sz val="36"/>
      <color theme="1"/>
      <name val="ＭＳ Ｐ明朝"/>
      <family val="1"/>
      <charset val="128"/>
    </font>
    <font>
      <sz val="36"/>
      <color theme="1"/>
      <name val="ＭＳ 明朝"/>
      <family val="1"/>
      <charset val="128"/>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font>
    <font>
      <sz val="6"/>
      <name val="ＭＳ Ｐゴシック"/>
      <family val="3"/>
      <charset val="128"/>
    </font>
    <font>
      <sz val="6"/>
      <name val="ＭＳ ゴシック"/>
      <family val="3"/>
      <charset val="128"/>
    </font>
    <font>
      <sz val="6"/>
      <name val="ＭＳ Ｐゴシック"/>
      <family val="2"/>
      <charset val="128"/>
    </font>
    <font>
      <sz val="11"/>
      <color rgb="FFFF0000"/>
      <name val="ＭＳ Ｐゴシック"/>
      <family val="2"/>
      <charset val="128"/>
      <scheme val="minor"/>
    </font>
    <font>
      <sz val="11"/>
      <color rgb="FFFF0000"/>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name val="ＭＳ Ｐゴシック"/>
      <family val="3"/>
      <charset val="128"/>
    </font>
    <font>
      <sz val="9"/>
      <name val="ＭＳ ゴシック"/>
      <family val="3"/>
      <charset val="128"/>
    </font>
    <font>
      <sz val="11"/>
      <color indexed="8"/>
      <name val="ＭＳ Ｐゴシック"/>
      <family val="3"/>
      <charset val="128"/>
    </font>
    <font>
      <sz val="10"/>
      <color theme="1"/>
      <name val="ＭＳ Ｐゴシック"/>
      <family val="3"/>
      <charset val="128"/>
    </font>
    <font>
      <sz val="11"/>
      <color theme="0"/>
      <name val="ＭＳ Ｐゴシック"/>
      <family val="3"/>
      <charset val="128"/>
    </font>
    <font>
      <b/>
      <u/>
      <sz val="11"/>
      <name val="ＭＳ Ｐゴシック"/>
      <family val="3"/>
      <charset val="128"/>
      <scheme val="minor"/>
    </font>
    <font>
      <sz val="6.5"/>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b/>
      <sz val="11"/>
      <name val="ＭＳ Ｐゴシック"/>
      <family val="3"/>
      <charset val="128"/>
      <scheme val="minor"/>
    </font>
  </fonts>
  <fills count="17">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indexed="41"/>
        <bgColor indexed="64"/>
      </patternFill>
    </fill>
    <fill>
      <patternFill patternType="solid">
        <fgColor indexed="27"/>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1"/>
        <bgColor indexed="64"/>
      </patternFill>
    </fill>
    <fill>
      <patternFill patternType="solid">
        <fgColor rgb="FFD8E4BC"/>
        <bgColor indexed="64"/>
      </patternFill>
    </fill>
    <fill>
      <patternFill patternType="solid">
        <fgColor rgb="FFC4D79B"/>
        <bgColor indexed="64"/>
      </patternFill>
    </fill>
    <fill>
      <patternFill patternType="solid">
        <fgColor rgb="FFFFFF00"/>
        <bgColor indexed="64"/>
      </patternFill>
    </fill>
    <fill>
      <patternFill patternType="solid">
        <fgColor rgb="FF92D050"/>
        <bgColor indexed="64"/>
      </patternFill>
    </fill>
    <fill>
      <patternFill patternType="solid">
        <fgColor rgb="FFCCFFFF"/>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dashed">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right style="thin">
        <color indexed="64"/>
      </right>
      <top style="dashed">
        <color indexed="64"/>
      </top>
      <bottom style="dashed">
        <color indexed="64"/>
      </bottom>
      <diagonal/>
    </border>
    <border>
      <left style="dotted">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style="dotted">
        <color indexed="64"/>
      </right>
      <top/>
      <bottom style="thin">
        <color indexed="64"/>
      </bottom>
      <diagonal/>
    </border>
    <border>
      <left/>
      <right style="dashed">
        <color indexed="64"/>
      </right>
      <top style="thin">
        <color indexed="64"/>
      </top>
      <bottom/>
      <diagonal/>
    </border>
    <border>
      <left/>
      <right style="dashed">
        <color indexed="64"/>
      </right>
      <top style="thin">
        <color indexed="64"/>
      </top>
      <bottom style="thin">
        <color indexed="64"/>
      </bottom>
      <diagonal/>
    </border>
    <border>
      <left style="dotted">
        <color indexed="64"/>
      </left>
      <right/>
      <top style="thin">
        <color indexed="64"/>
      </top>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otted">
        <color indexed="64"/>
      </right>
      <top/>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ashed">
        <color indexed="64"/>
      </top>
      <bottom style="thin">
        <color indexed="64"/>
      </bottom>
      <diagonal/>
    </border>
    <border>
      <left/>
      <right/>
      <top style="dotted">
        <color indexed="64"/>
      </top>
      <bottom style="thin">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style="dotted">
        <color indexed="64"/>
      </bottom>
      <diagonal style="thin">
        <color indexed="64"/>
      </diagonal>
    </border>
    <border diagonalUp="1">
      <left/>
      <right/>
      <top style="thin">
        <color indexed="64"/>
      </top>
      <bottom style="dotted">
        <color indexed="64"/>
      </bottom>
      <diagonal style="thin">
        <color indexed="64"/>
      </diagonal>
    </border>
    <border diagonalUp="1">
      <left/>
      <right style="thin">
        <color indexed="64"/>
      </right>
      <top style="thin">
        <color indexed="64"/>
      </top>
      <bottom style="dotted">
        <color indexed="64"/>
      </bottom>
      <diagonal style="thin">
        <color indexed="64"/>
      </diagonal>
    </border>
    <border diagonalUp="1">
      <left style="thin">
        <color indexed="64"/>
      </left>
      <right/>
      <top style="dotted">
        <color indexed="64"/>
      </top>
      <bottom style="thin">
        <color indexed="64"/>
      </bottom>
      <diagonal style="thin">
        <color indexed="64"/>
      </diagonal>
    </border>
    <border diagonalUp="1">
      <left/>
      <right/>
      <top style="dotted">
        <color indexed="64"/>
      </top>
      <bottom style="thin">
        <color indexed="64"/>
      </bottom>
      <diagonal style="thin">
        <color indexed="64"/>
      </diagonal>
    </border>
    <border diagonalUp="1">
      <left/>
      <right style="thin">
        <color indexed="64"/>
      </right>
      <top style="dotted">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otted">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top/>
      <bottom style="thin">
        <color indexed="64"/>
      </bottom>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s>
  <cellStyleXfs count="17">
    <xf numFmtId="0" fontId="0" fillId="0" borderId="0">
      <alignment vertical="center"/>
    </xf>
    <xf numFmtId="0" fontId="14" fillId="0" borderId="0">
      <alignment vertical="center"/>
    </xf>
    <xf numFmtId="0" fontId="22" fillId="0" borderId="0">
      <alignment vertical="center"/>
    </xf>
    <xf numFmtId="38" fontId="22" fillId="0" borderId="0" applyFont="0" applyFill="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4" fillId="0" borderId="0">
      <alignment vertical="center"/>
    </xf>
  </cellStyleXfs>
  <cellXfs count="464">
    <xf numFmtId="0" fontId="0" fillId="0" borderId="0" xfId="0">
      <alignment vertical="center"/>
    </xf>
    <xf numFmtId="0" fontId="0" fillId="0" borderId="0" xfId="0" applyBorder="1">
      <alignment vertical="center"/>
    </xf>
    <xf numFmtId="0" fontId="0" fillId="3" borderId="0" xfId="0" applyFill="1">
      <alignment vertical="center"/>
    </xf>
    <xf numFmtId="0" fontId="0" fillId="3" borderId="0" xfId="0" applyFill="1" applyBorder="1" applyAlignment="1">
      <alignment vertical="center"/>
    </xf>
    <xf numFmtId="0" fontId="0" fillId="3" borderId="15" xfId="0" applyFill="1" applyBorder="1" applyAlignment="1">
      <alignment vertical="center"/>
    </xf>
    <xf numFmtId="0" fontId="0" fillId="3" borderId="3" xfId="0" applyFill="1" applyBorder="1" applyAlignment="1">
      <alignment vertical="center"/>
    </xf>
    <xf numFmtId="0" fontId="0" fillId="0" borderId="0" xfId="0" applyFill="1" applyBorder="1" applyAlignment="1">
      <alignment horizontal="center" vertical="center"/>
    </xf>
    <xf numFmtId="0" fontId="0" fillId="3" borderId="0" xfId="0" applyFill="1" applyBorder="1">
      <alignment vertical="center"/>
    </xf>
    <xf numFmtId="0" fontId="0" fillId="3" borderId="12" xfId="0" applyFill="1" applyBorder="1">
      <alignment vertical="center"/>
    </xf>
    <xf numFmtId="0" fontId="0" fillId="3" borderId="12" xfId="0" applyFill="1" applyBorder="1" applyAlignment="1">
      <alignment vertical="center"/>
    </xf>
    <xf numFmtId="0" fontId="0" fillId="0" borderId="0" xfId="0" applyFill="1" applyBorder="1" applyAlignment="1">
      <alignment vertical="center"/>
    </xf>
    <xf numFmtId="0" fontId="0" fillId="3" borderId="10" xfId="0" applyFill="1" applyBorder="1">
      <alignment vertical="center"/>
    </xf>
    <xf numFmtId="0" fontId="0" fillId="3" borderId="14" xfId="0" applyFill="1" applyBorder="1">
      <alignment vertical="center"/>
    </xf>
    <xf numFmtId="0" fontId="2" fillId="0" borderId="3" xfId="0" applyFont="1" applyBorder="1" applyAlignment="1">
      <alignment horizontal="center" vertical="center"/>
    </xf>
    <xf numFmtId="0" fontId="0" fillId="0" borderId="9" xfId="0" applyBorder="1">
      <alignment vertical="center"/>
    </xf>
    <xf numFmtId="0" fontId="0" fillId="0" borderId="9" xfId="0" applyFill="1" applyBorder="1">
      <alignment vertical="center"/>
    </xf>
    <xf numFmtId="0" fontId="0" fillId="0" borderId="9" xfId="0" applyFill="1" applyBorder="1" applyAlignment="1">
      <alignment vertical="center"/>
    </xf>
    <xf numFmtId="0" fontId="0" fillId="0" borderId="0" xfId="0" applyFill="1">
      <alignment vertical="center"/>
    </xf>
    <xf numFmtId="0" fontId="0" fillId="0" borderId="14" xfId="0" applyFill="1" applyBorder="1">
      <alignment vertical="center"/>
    </xf>
    <xf numFmtId="0" fontId="0" fillId="0" borderId="14" xfId="0" applyFill="1" applyBorder="1" applyAlignment="1">
      <alignment vertical="center"/>
    </xf>
    <xf numFmtId="0" fontId="0" fillId="3" borderId="0" xfId="0" applyFill="1" applyBorder="1" applyAlignment="1">
      <alignment horizontal="left" vertical="center"/>
    </xf>
    <xf numFmtId="0" fontId="18" fillId="0" borderId="8" xfId="0" applyFont="1" applyBorder="1">
      <alignment vertical="center"/>
    </xf>
    <xf numFmtId="0" fontId="0" fillId="0" borderId="34" xfId="0" applyFill="1" applyBorder="1" applyAlignment="1">
      <alignment horizontal="center" vertical="center"/>
    </xf>
    <xf numFmtId="0" fontId="0" fillId="0" borderId="4" xfId="0" applyFill="1" applyBorder="1" applyAlignment="1">
      <alignment horizontal="center" vertical="center" wrapText="1"/>
    </xf>
    <xf numFmtId="0" fontId="0" fillId="3" borderId="3" xfId="0" applyFill="1" applyBorder="1">
      <alignment vertical="center"/>
    </xf>
    <xf numFmtId="0" fontId="0" fillId="0" borderId="12" xfId="0" applyFill="1" applyBorder="1" applyAlignment="1">
      <alignment vertical="center"/>
    </xf>
    <xf numFmtId="0" fontId="0" fillId="3" borderId="15" xfId="0" applyFill="1" applyBorder="1">
      <alignment vertical="center"/>
    </xf>
    <xf numFmtId="0" fontId="0" fillId="2" borderId="1" xfId="0" applyFill="1" applyBorder="1" applyAlignment="1">
      <alignment vertical="center"/>
    </xf>
    <xf numFmtId="0" fontId="0" fillId="0" borderId="1" xfId="0" applyFill="1" applyBorder="1" applyAlignment="1">
      <alignment vertical="center"/>
    </xf>
    <xf numFmtId="0" fontId="4" fillId="10" borderId="1" xfId="0" applyFont="1" applyFill="1" applyBorder="1" applyAlignment="1">
      <alignment vertical="center" wrapText="1"/>
    </xf>
    <xf numFmtId="0" fontId="0" fillId="0" borderId="32" xfId="0" applyBorder="1" applyAlignment="1">
      <alignment horizontal="center" vertical="center"/>
    </xf>
    <xf numFmtId="0" fontId="0" fillId="3" borderId="4" xfId="0" applyFill="1" applyBorder="1" applyAlignment="1">
      <alignment vertical="center"/>
    </xf>
    <xf numFmtId="0" fontId="18" fillId="0" borderId="0" xfId="0" applyFont="1" applyBorder="1">
      <alignment vertical="center"/>
    </xf>
    <xf numFmtId="0" fontId="0" fillId="0" borderId="0" xfId="0" applyFill="1" applyBorder="1">
      <alignment vertical="center"/>
    </xf>
    <xf numFmtId="0" fontId="0" fillId="0" borderId="15" xfId="0" applyFill="1" applyBorder="1" applyAlignment="1">
      <alignment vertical="center"/>
    </xf>
    <xf numFmtId="0" fontId="0" fillId="0" borderId="44" xfId="0" applyBorder="1" applyAlignment="1">
      <alignment vertical="center"/>
    </xf>
    <xf numFmtId="0" fontId="0" fillId="3" borderId="6" xfId="0" applyFill="1" applyBorder="1">
      <alignment vertical="center"/>
    </xf>
    <xf numFmtId="0" fontId="0" fillId="3" borderId="1" xfId="0" applyFill="1" applyBorder="1" applyAlignment="1">
      <alignment vertical="center"/>
    </xf>
    <xf numFmtId="0" fontId="0" fillId="3" borderId="2" xfId="0" applyFill="1" applyBorder="1" applyAlignment="1">
      <alignment horizontal="center" vertical="center" wrapText="1"/>
    </xf>
    <xf numFmtId="0" fontId="0" fillId="0" borderId="10" xfId="0" applyBorder="1" applyAlignment="1">
      <alignment horizontal="center" vertical="center"/>
    </xf>
    <xf numFmtId="0" fontId="0" fillId="10" borderId="2" xfId="0" applyFill="1" applyBorder="1" applyAlignment="1">
      <alignment horizontal="center" vertical="center"/>
    </xf>
    <xf numFmtId="0" fontId="0" fillId="0" borderId="3" xfId="0" applyBorder="1" applyAlignment="1">
      <alignment horizontal="left" vertical="center"/>
    </xf>
    <xf numFmtId="0" fontId="0" fillId="3" borderId="14" xfId="0" applyFill="1" applyBorder="1" applyAlignment="1">
      <alignment vertical="center"/>
    </xf>
    <xf numFmtId="0" fontId="0" fillId="9" borderId="11" xfId="0" applyFill="1" applyBorder="1" applyAlignment="1">
      <alignment horizontal="left" vertical="center" wrapText="1"/>
    </xf>
    <xf numFmtId="0" fontId="0" fillId="9" borderId="0" xfId="0" applyFill="1" applyBorder="1" applyAlignment="1">
      <alignment horizontal="left" vertical="center" wrapText="1"/>
    </xf>
    <xf numFmtId="0" fontId="0" fillId="0" borderId="4" xfId="0" applyFill="1" applyBorder="1" applyAlignment="1">
      <alignment horizontal="center" vertical="center"/>
    </xf>
    <xf numFmtId="0" fontId="0" fillId="10" borderId="8" xfId="0"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3" borderId="0" xfId="0" applyFill="1" applyBorder="1" applyAlignment="1">
      <alignment horizontal="center" vertical="center"/>
    </xf>
    <xf numFmtId="0" fontId="0" fillId="0" borderId="15" xfId="0" applyBorder="1" applyAlignment="1">
      <alignment horizontal="center" vertical="center"/>
    </xf>
    <xf numFmtId="0" fontId="0" fillId="0" borderId="3" xfId="0" applyFill="1" applyBorder="1" applyAlignment="1">
      <alignment horizontal="center" vertical="center"/>
    </xf>
    <xf numFmtId="0" fontId="18" fillId="0" borderId="11" xfId="0" applyFont="1" applyBorder="1">
      <alignment vertical="center"/>
    </xf>
    <xf numFmtId="0" fontId="0" fillId="10" borderId="6" xfId="0" applyFill="1" applyBorder="1" applyAlignment="1">
      <alignment horizontal="center" vertical="center"/>
    </xf>
    <xf numFmtId="0" fontId="0" fillId="0" borderId="21" xfId="0" applyFill="1" applyBorder="1" applyAlignment="1">
      <alignment horizontal="center" vertical="center"/>
    </xf>
    <xf numFmtId="0" fontId="0" fillId="0" borderId="22" xfId="0" applyFill="1" applyBorder="1" applyAlignment="1">
      <alignment horizontal="center" vertical="center"/>
    </xf>
    <xf numFmtId="0" fontId="0" fillId="0" borderId="23" xfId="0" applyFill="1" applyBorder="1" applyAlignment="1">
      <alignment horizontal="center" vertical="center"/>
    </xf>
    <xf numFmtId="0" fontId="0" fillId="0" borderId="24" xfId="0" applyFill="1" applyBorder="1" applyAlignment="1">
      <alignment horizontal="center" vertical="center"/>
    </xf>
    <xf numFmtId="0" fontId="8" fillId="0" borderId="0" xfId="0" applyFont="1" applyBorder="1" applyAlignment="1">
      <alignment vertical="center"/>
    </xf>
    <xf numFmtId="0" fontId="12" fillId="0" borderId="0" xfId="0" applyFont="1" applyAlignment="1">
      <alignment vertical="center"/>
    </xf>
    <xf numFmtId="0" fontId="13" fillId="0" borderId="0" xfId="0" applyFont="1" applyAlignment="1">
      <alignment vertical="center"/>
    </xf>
    <xf numFmtId="0" fontId="14" fillId="0" borderId="0" xfId="1" applyNumberFormat="1" applyFill="1" applyAlignment="1">
      <alignment horizontal="center" vertical="center"/>
    </xf>
    <xf numFmtId="49" fontId="14" fillId="0" borderId="0" xfId="1" applyNumberFormat="1" applyFill="1" applyAlignment="1">
      <alignment horizontal="center" vertical="center"/>
    </xf>
    <xf numFmtId="0" fontId="14" fillId="3" borderId="1" xfId="1" applyNumberFormat="1" applyFill="1" applyBorder="1" applyAlignment="1">
      <alignment horizontal="center" vertical="center" wrapText="1"/>
    </xf>
    <xf numFmtId="0" fontId="14" fillId="3" borderId="1" xfId="1" quotePrefix="1" applyNumberFormat="1" applyFill="1" applyBorder="1" applyAlignment="1">
      <alignment horizontal="center" vertical="center" wrapText="1"/>
    </xf>
    <xf numFmtId="0" fontId="14" fillId="4" borderId="1" xfId="1" applyNumberFormat="1" applyFill="1" applyBorder="1" applyAlignment="1">
      <alignment horizontal="left" vertical="top" wrapText="1"/>
    </xf>
    <xf numFmtId="0" fontId="14" fillId="5" borderId="1" xfId="1" applyNumberFormat="1" applyFill="1" applyBorder="1" applyAlignment="1">
      <alignment horizontal="left" vertical="top" wrapText="1"/>
    </xf>
    <xf numFmtId="0" fontId="14" fillId="0" borderId="0" xfId="1" applyNumberFormat="1" applyFill="1" applyAlignment="1">
      <alignment horizontal="left" vertical="top"/>
    </xf>
    <xf numFmtId="0" fontId="0" fillId="0" borderId="0" xfId="0" applyFill="1" applyAlignment="1">
      <alignment vertical="center" shrinkToFit="1"/>
    </xf>
    <xf numFmtId="0" fontId="0" fillId="0" borderId="0" xfId="0" applyAlignment="1">
      <alignment vertical="center" shrinkToFit="1"/>
    </xf>
    <xf numFmtId="0" fontId="0" fillId="0" borderId="3" xfId="0" applyBorder="1" applyAlignment="1">
      <alignment horizontal="center" vertical="center"/>
    </xf>
    <xf numFmtId="0" fontId="0" fillId="0" borderId="4" xfId="0" applyFill="1" applyBorder="1" applyAlignment="1">
      <alignment horizontal="center" vertical="center"/>
    </xf>
    <xf numFmtId="0" fontId="0" fillId="0" borderId="1" xfId="0" applyFill="1" applyBorder="1" applyAlignment="1">
      <alignment horizontal="center" vertical="center"/>
    </xf>
    <xf numFmtId="0" fontId="0" fillId="0" borderId="0" xfId="0" applyAlignment="1">
      <alignment horizontal="center" vertical="center"/>
    </xf>
    <xf numFmtId="0" fontId="0" fillId="3" borderId="2" xfId="0" applyFill="1" applyBorder="1" applyAlignment="1">
      <alignment vertical="center"/>
    </xf>
    <xf numFmtId="0" fontId="0" fillId="3" borderId="3" xfId="0" applyFill="1" applyBorder="1" applyAlignment="1">
      <alignment vertical="center"/>
    </xf>
    <xf numFmtId="0" fontId="0" fillId="3" borderId="0" xfId="0" applyFill="1" applyBorder="1" applyAlignment="1">
      <alignment horizontal="center" vertical="center"/>
    </xf>
    <xf numFmtId="0" fontId="0" fillId="3" borderId="12" xfId="0" applyFill="1" applyBorder="1" applyAlignment="1">
      <alignment horizontal="center" vertical="center"/>
    </xf>
    <xf numFmtId="0" fontId="0" fillId="0" borderId="10" xfId="0" applyBorder="1" applyAlignment="1">
      <alignment horizontal="center" vertical="center"/>
    </xf>
    <xf numFmtId="0" fontId="0" fillId="0" borderId="0" xfId="0" applyBorder="1" applyAlignment="1">
      <alignment horizontal="center" vertical="center"/>
    </xf>
    <xf numFmtId="0" fontId="0" fillId="9" borderId="11" xfId="0" applyFill="1" applyBorder="1" applyAlignment="1">
      <alignment vertical="top"/>
    </xf>
    <xf numFmtId="0" fontId="0" fillId="9" borderId="0" xfId="0" applyFill="1" applyBorder="1" applyAlignment="1">
      <alignment vertical="top"/>
    </xf>
    <xf numFmtId="0" fontId="0" fillId="9" borderId="12" xfId="0" applyFill="1" applyBorder="1" applyAlignment="1">
      <alignment vertical="top"/>
    </xf>
    <xf numFmtId="0" fontId="0" fillId="0" borderId="0" xfId="0" applyFill="1" applyBorder="1" applyAlignment="1">
      <alignment horizontal="left" vertical="center"/>
    </xf>
    <xf numFmtId="0" fontId="0" fillId="0" borderId="26" xfId="0" applyBorder="1" applyAlignment="1">
      <alignment vertical="center"/>
    </xf>
    <xf numFmtId="0" fontId="0" fillId="0" borderId="49" xfId="0" applyBorder="1" applyAlignment="1">
      <alignment vertical="center"/>
    </xf>
    <xf numFmtId="0" fontId="0" fillId="0" borderId="49" xfId="0" applyBorder="1" applyAlignment="1">
      <alignment horizontal="left" vertical="center"/>
    </xf>
    <xf numFmtId="0" fontId="0" fillId="0" borderId="4" xfId="0" applyBorder="1" applyAlignment="1">
      <alignment horizontal="center" vertical="center"/>
    </xf>
    <xf numFmtId="0" fontId="0" fillId="0" borderId="10" xfId="0" applyBorder="1" applyAlignment="1">
      <alignment horizontal="center" vertical="center"/>
    </xf>
    <xf numFmtId="0" fontId="0" fillId="0" borderId="46" xfId="0" applyFill="1" applyBorder="1" applyAlignment="1">
      <alignment vertical="center"/>
    </xf>
    <xf numFmtId="0" fontId="0" fillId="0" borderId="62" xfId="0" applyBorder="1" applyAlignment="1">
      <alignment vertical="center"/>
    </xf>
    <xf numFmtId="0" fontId="0" fillId="0" borderId="43" xfId="0" applyBorder="1" applyAlignment="1">
      <alignment horizontal="center" vertical="center"/>
    </xf>
    <xf numFmtId="0" fontId="0" fillId="0" borderId="48" xfId="0" applyBorder="1" applyAlignment="1">
      <alignment horizontal="center" vertical="center"/>
    </xf>
    <xf numFmtId="0" fontId="0" fillId="0" borderId="42" xfId="0" applyFill="1" applyBorder="1" applyAlignment="1">
      <alignment horizontal="center" vertical="center"/>
    </xf>
    <xf numFmtId="0" fontId="0" fillId="0" borderId="47" xfId="0" applyFill="1" applyBorder="1" applyAlignment="1">
      <alignment horizontal="center" vertical="center"/>
    </xf>
    <xf numFmtId="0" fontId="0" fillId="0" borderId="44" xfId="0" applyFill="1" applyBorder="1" applyAlignment="1">
      <alignment horizontal="center" vertical="center"/>
    </xf>
    <xf numFmtId="0" fontId="0" fillId="0" borderId="49" xfId="0" applyFill="1" applyBorder="1" applyAlignment="1">
      <alignment horizontal="center" vertical="center"/>
    </xf>
    <xf numFmtId="0" fontId="0" fillId="0" borderId="3" xfId="0" applyBorder="1" applyAlignment="1">
      <alignment horizontal="center" vertical="center"/>
    </xf>
    <xf numFmtId="0" fontId="0" fillId="0" borderId="4" xfId="0" applyFill="1" applyBorder="1" applyAlignment="1">
      <alignment horizontal="center" vertical="center"/>
    </xf>
    <xf numFmtId="0" fontId="14" fillId="15" borderId="1" xfId="1" quotePrefix="1" applyNumberFormat="1" applyFill="1" applyBorder="1" applyAlignment="1">
      <alignment horizontal="left" vertical="top" wrapText="1"/>
    </xf>
    <xf numFmtId="0" fontId="14" fillId="15" borderId="1" xfId="1" applyNumberFormat="1" applyFill="1" applyBorder="1" applyAlignment="1">
      <alignment horizontal="left" vertical="top" wrapText="1"/>
    </xf>
    <xf numFmtId="0" fontId="14" fillId="15" borderId="1" xfId="1" applyNumberFormat="1" applyFill="1" applyBorder="1" applyAlignment="1">
      <alignment horizontal="left" wrapText="1"/>
    </xf>
    <xf numFmtId="49" fontId="14" fillId="15" borderId="1" xfId="1" applyNumberFormat="1" applyFill="1" applyBorder="1" applyAlignment="1">
      <alignment horizontal="left" vertical="top" wrapText="1"/>
    </xf>
    <xf numFmtId="0" fontId="14" fillId="15" borderId="1" xfId="1" quotePrefix="1" applyNumberFormat="1" applyFill="1" applyBorder="1" applyAlignment="1">
      <alignment horizontal="left" wrapText="1"/>
    </xf>
    <xf numFmtId="0" fontId="25" fillId="15" borderId="1" xfId="1" applyNumberFormat="1" applyFont="1" applyFill="1" applyBorder="1" applyAlignment="1">
      <alignment horizontal="left" vertical="top" wrapText="1"/>
    </xf>
    <xf numFmtId="0" fontId="14" fillId="0" borderId="1" xfId="1" applyNumberFormat="1" applyFill="1" applyBorder="1" applyAlignment="1">
      <alignment horizontal="center" vertical="center"/>
    </xf>
    <xf numFmtId="0" fontId="14" fillId="0" borderId="1" xfId="1" applyNumberFormat="1" applyFill="1" applyBorder="1" applyAlignment="1">
      <alignment horizontal="center" vertical="center" wrapText="1"/>
    </xf>
    <xf numFmtId="49" fontId="0" fillId="0" borderId="0" xfId="0" applyNumberFormat="1">
      <alignment vertical="center"/>
    </xf>
    <xf numFmtId="0" fontId="0" fillId="0" borderId="0" xfId="0" applyAlignment="1">
      <alignment horizontal="right" vertical="center" shrinkToFit="1"/>
    </xf>
    <xf numFmtId="0" fontId="0" fillId="0" borderId="4" xfId="0" applyBorder="1" applyAlignment="1">
      <alignment horizontal="center" vertical="center"/>
    </xf>
    <xf numFmtId="0" fontId="12" fillId="0" borderId="0" xfId="0" applyFont="1" applyFill="1" applyAlignment="1">
      <alignment horizontal="center" vertical="center"/>
    </xf>
    <xf numFmtId="0" fontId="12" fillId="0" borderId="0" xfId="0" applyFont="1" applyFill="1" applyAlignment="1">
      <alignment vertical="center"/>
    </xf>
    <xf numFmtId="0" fontId="0" fillId="0" borderId="47" xfId="0" applyBorder="1" applyAlignment="1">
      <alignment vertical="center" shrinkToFit="1"/>
    </xf>
    <xf numFmtId="0" fontId="0" fillId="0" borderId="42" xfId="0" applyBorder="1" applyAlignment="1">
      <alignment vertical="center" shrinkToFit="1"/>
    </xf>
    <xf numFmtId="0" fontId="0" fillId="0" borderId="4" xfId="0" applyBorder="1" applyAlignment="1">
      <alignment vertical="center" shrinkToFit="1"/>
    </xf>
    <xf numFmtId="0" fontId="14" fillId="0" borderId="1" xfId="1" quotePrefix="1" applyNumberFormat="1" applyFill="1" applyBorder="1" applyAlignment="1">
      <alignment horizontal="center" vertical="center" wrapText="1"/>
    </xf>
    <xf numFmtId="0" fontId="26" fillId="11" borderId="1" xfId="1" applyNumberFormat="1" applyFont="1" applyFill="1" applyBorder="1" applyAlignment="1">
      <alignment horizontal="center" vertical="center"/>
    </xf>
    <xf numFmtId="14" fontId="14" fillId="0" borderId="1" xfId="1" applyNumberFormat="1" applyFill="1" applyBorder="1" applyAlignment="1">
      <alignment horizontal="center" vertical="center" wrapText="1"/>
    </xf>
    <xf numFmtId="0" fontId="14" fillId="14" borderId="1" xfId="1" applyNumberFormat="1" applyFill="1" applyBorder="1" applyAlignment="1">
      <alignment horizontal="center" vertical="center" wrapText="1"/>
    </xf>
    <xf numFmtId="0" fontId="14" fillId="14" borderId="1" xfId="1" quotePrefix="1" applyNumberFormat="1" applyFill="1" applyBorder="1" applyAlignment="1">
      <alignment horizontal="center" vertical="center" wrapText="1"/>
    </xf>
    <xf numFmtId="0" fontId="14" fillId="14" borderId="1" xfId="1" applyNumberFormat="1" applyFill="1" applyBorder="1" applyAlignment="1">
      <alignment horizontal="center" vertical="center"/>
    </xf>
    <xf numFmtId="177" fontId="14" fillId="14" borderId="1" xfId="1" applyNumberFormat="1" applyFill="1" applyBorder="1" applyAlignment="1">
      <alignment horizontal="center" vertical="center" wrapText="1"/>
    </xf>
    <xf numFmtId="0" fontId="20" fillId="0" borderId="0" xfId="0" applyFont="1">
      <alignment vertical="center"/>
    </xf>
    <xf numFmtId="0" fontId="14" fillId="16" borderId="1" xfId="1" quotePrefix="1" applyNumberFormat="1" applyFill="1" applyBorder="1" applyAlignment="1">
      <alignment horizontal="left" vertical="top" wrapText="1"/>
    </xf>
    <xf numFmtId="0" fontId="14" fillId="16" borderId="1" xfId="1" applyNumberFormat="1" applyFill="1" applyBorder="1" applyAlignment="1">
      <alignment horizontal="left" vertical="top" wrapText="1"/>
    </xf>
    <xf numFmtId="0" fontId="14" fillId="16" borderId="1" xfId="1" applyNumberFormat="1" applyFill="1" applyBorder="1" applyAlignment="1">
      <alignment horizontal="left" wrapText="1"/>
    </xf>
    <xf numFmtId="0" fontId="25" fillId="16" borderId="1" xfId="1" applyNumberFormat="1" applyFont="1" applyFill="1" applyBorder="1" applyAlignment="1">
      <alignment horizontal="left" vertical="top" wrapText="1"/>
    </xf>
    <xf numFmtId="49" fontId="14" fillId="16" borderId="1" xfId="1" applyNumberFormat="1" applyFill="1" applyBorder="1" applyAlignment="1">
      <alignment horizontal="left" vertical="top" wrapText="1"/>
    </xf>
    <xf numFmtId="49" fontId="14" fillId="16" borderId="1" xfId="1" applyNumberFormat="1" applyFill="1" applyBorder="1" applyAlignment="1">
      <alignment horizontal="left" wrapText="1"/>
    </xf>
    <xf numFmtId="0" fontId="14" fillId="16" borderId="1" xfId="1" quotePrefix="1" applyNumberFormat="1" applyFill="1" applyBorder="1" applyAlignment="1">
      <alignment horizontal="left" wrapText="1"/>
    </xf>
    <xf numFmtId="176" fontId="14" fillId="0" borderId="1" xfId="1" applyNumberFormat="1" applyFill="1" applyBorder="1" applyAlignment="1">
      <alignment horizontal="center" vertical="center" wrapText="1"/>
    </xf>
    <xf numFmtId="177" fontId="14" fillId="0" borderId="1" xfId="1" applyNumberFormat="1" applyFill="1" applyBorder="1" applyAlignment="1">
      <alignment horizontal="center" vertical="center" wrapText="1"/>
    </xf>
    <xf numFmtId="0" fontId="14" fillId="11" borderId="1" xfId="1" applyNumberFormat="1" applyFill="1" applyBorder="1" applyAlignment="1">
      <alignment horizontal="center" vertical="center"/>
    </xf>
    <xf numFmtId="0" fontId="14" fillId="16" borderId="1" xfId="1" applyNumberFormat="1" applyFont="1" applyFill="1" applyBorder="1" applyAlignment="1">
      <alignment horizontal="left" vertical="top" wrapText="1"/>
    </xf>
    <xf numFmtId="0" fontId="14" fillId="11" borderId="1" xfId="1" applyNumberFormat="1" applyFill="1" applyBorder="1" applyAlignment="1">
      <alignment horizontal="center" vertical="center" wrapText="1"/>
    </xf>
    <xf numFmtId="0" fontId="0" fillId="2" borderId="21"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21" xfId="0" applyFill="1" applyBorder="1" applyAlignment="1" applyProtection="1">
      <alignment horizontal="center" vertical="center" wrapText="1"/>
      <protection locked="0"/>
    </xf>
    <xf numFmtId="0" fontId="0" fillId="2" borderId="30" xfId="0" applyFill="1" applyBorder="1" applyAlignment="1" applyProtection="1">
      <alignment horizontal="center" vertical="center" wrapText="1"/>
      <protection locked="0"/>
    </xf>
    <xf numFmtId="0" fontId="0" fillId="2" borderId="31" xfId="0" applyFill="1" applyBorder="1" applyAlignment="1" applyProtection="1">
      <alignment horizontal="center" vertical="center" wrapText="1"/>
      <protection locked="0"/>
    </xf>
    <xf numFmtId="0" fontId="0" fillId="2" borderId="23" xfId="0" applyFill="1" applyBorder="1" applyAlignment="1" applyProtection="1">
      <alignment horizontal="center" vertical="center" wrapText="1"/>
      <protection locked="0"/>
    </xf>
    <xf numFmtId="0" fontId="0" fillId="2" borderId="32" xfId="0" applyFill="1" applyBorder="1" applyAlignment="1" applyProtection="1">
      <alignment horizontal="center" vertical="center" wrapText="1"/>
      <protection locked="0"/>
    </xf>
    <xf numFmtId="0" fontId="0" fillId="2" borderId="3" xfId="0" applyFill="1" applyBorder="1" applyAlignment="1" applyProtection="1">
      <alignment vertical="center"/>
      <protection locked="0"/>
    </xf>
    <xf numFmtId="0" fontId="0" fillId="2" borderId="22" xfId="0" applyFill="1"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0" fontId="0" fillId="2" borderId="37" xfId="0" applyFill="1" applyBorder="1" applyAlignment="1" applyProtection="1">
      <alignment horizontal="center" vertical="center" wrapText="1"/>
      <protection locked="0"/>
    </xf>
    <xf numFmtId="0" fontId="0" fillId="2" borderId="16" xfId="0" applyFill="1" applyBorder="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38" xfId="0" applyFill="1" applyBorder="1" applyAlignment="1" applyProtection="1">
      <alignment horizontal="center" vertical="center"/>
      <protection locked="0"/>
    </xf>
    <xf numFmtId="0" fontId="0" fillId="2" borderId="39" xfId="0" applyFill="1" applyBorder="1" applyAlignment="1" applyProtection="1">
      <alignment horizontal="center" vertical="center"/>
      <protection locked="0"/>
    </xf>
    <xf numFmtId="0" fontId="0" fillId="2" borderId="40"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41" xfId="0" applyFill="1" applyBorder="1" applyAlignment="1" applyProtection="1">
      <alignment horizontal="center" vertical="center" wrapText="1"/>
      <protection locked="0"/>
    </xf>
    <xf numFmtId="0" fontId="0" fillId="2" borderId="63" xfId="0" applyFill="1" applyBorder="1" applyAlignment="1" applyProtection="1">
      <alignment horizontal="center" vertical="center" shrinkToFit="1"/>
      <protection locked="0"/>
    </xf>
    <xf numFmtId="0" fontId="0" fillId="2" borderId="8" xfId="0" applyFill="1" applyBorder="1" applyAlignment="1" applyProtection="1">
      <alignment vertical="center"/>
      <protection locked="0"/>
    </xf>
    <xf numFmtId="0" fontId="0" fillId="2" borderId="2" xfId="0" applyFill="1" applyBorder="1" applyAlignment="1" applyProtection="1">
      <alignment vertical="center"/>
      <protection locked="0"/>
    </xf>
    <xf numFmtId="0" fontId="0" fillId="2" borderId="4" xfId="0" applyFill="1" applyBorder="1" applyAlignment="1" applyProtection="1">
      <alignment horizontal="center" vertical="center"/>
      <protection locked="0"/>
    </xf>
    <xf numFmtId="0" fontId="21" fillId="0" borderId="27" xfId="0" applyFont="1" applyBorder="1" applyAlignment="1">
      <alignment horizontal="left" vertical="center"/>
    </xf>
    <xf numFmtId="0" fontId="31" fillId="0" borderId="1" xfId="0" applyFont="1" applyBorder="1" applyAlignment="1">
      <alignment horizontal="left" vertical="center"/>
    </xf>
    <xf numFmtId="0" fontId="20" fillId="0" borderId="27" xfId="0" applyFont="1" applyBorder="1" applyAlignment="1">
      <alignment horizontal="left" vertical="center"/>
    </xf>
    <xf numFmtId="0" fontId="27" fillId="0" borderId="27" xfId="0" applyFont="1" applyBorder="1" applyAlignment="1">
      <alignment horizontal="left" vertical="center"/>
    </xf>
    <xf numFmtId="0" fontId="0" fillId="0" borderId="22" xfId="0" applyBorder="1" applyAlignment="1">
      <alignment vertical="center"/>
    </xf>
    <xf numFmtId="0" fontId="0" fillId="2" borderId="7" xfId="0" applyFill="1" applyBorder="1" applyAlignment="1" applyProtection="1">
      <alignment horizontal="right" vertical="center"/>
      <protection locked="0"/>
    </xf>
    <xf numFmtId="0" fontId="0" fillId="2" borderId="48" xfId="0" applyFill="1" applyBorder="1" applyAlignment="1" applyProtection="1">
      <alignment horizontal="right" vertical="center"/>
      <protection locked="0"/>
    </xf>
    <xf numFmtId="0" fontId="0" fillId="2" borderId="43" xfId="0" applyFill="1" applyBorder="1" applyAlignment="1" applyProtection="1">
      <alignment horizontal="right" vertical="center"/>
      <protection locked="0"/>
    </xf>
    <xf numFmtId="0" fontId="0" fillId="0" borderId="50" xfId="0" applyFill="1" applyBorder="1" applyAlignment="1">
      <alignment horizontal="right" vertical="center"/>
    </xf>
    <xf numFmtId="0" fontId="0" fillId="2" borderId="47" xfId="0" applyFill="1" applyBorder="1" applyAlignment="1" applyProtection="1">
      <alignment horizontal="right" vertical="center"/>
      <protection locked="0"/>
    </xf>
    <xf numFmtId="0" fontId="0" fillId="2" borderId="42" xfId="0" applyFill="1" applyBorder="1" applyAlignment="1" applyProtection="1">
      <alignment horizontal="right" vertical="center"/>
      <protection locked="0"/>
    </xf>
    <xf numFmtId="0" fontId="7" fillId="0" borderId="0" xfId="0" applyFont="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0" fontId="0" fillId="2" borderId="2" xfId="0" applyFill="1" applyBorder="1" applyAlignment="1" applyProtection="1">
      <alignment horizontal="left" vertical="center" shrinkToFit="1"/>
      <protection locked="0"/>
    </xf>
    <xf numFmtId="0" fontId="0" fillId="2" borderId="3" xfId="0" applyFill="1" applyBorder="1" applyAlignment="1" applyProtection="1">
      <alignment horizontal="left" vertical="center" shrinkToFit="1"/>
      <protection locked="0"/>
    </xf>
    <xf numFmtId="0" fontId="0" fillId="2" borderId="4" xfId="0" applyFill="1" applyBorder="1" applyAlignment="1" applyProtection="1">
      <alignment horizontal="left" vertical="center" shrinkToFit="1"/>
      <protection locked="0"/>
    </xf>
    <xf numFmtId="0" fontId="12" fillId="0" borderId="0" xfId="0" applyFont="1" applyAlignment="1">
      <alignment horizontal="center" vertical="center"/>
    </xf>
    <xf numFmtId="0" fontId="0" fillId="0" borderId="4" xfId="0" applyFill="1" applyBorder="1" applyAlignment="1">
      <alignment horizontal="center" vertical="center"/>
    </xf>
    <xf numFmtId="0" fontId="0" fillId="0" borderId="1" xfId="0" applyFill="1" applyBorder="1" applyAlignment="1">
      <alignment horizontal="center" vertical="center"/>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9" fillId="9" borderId="8" xfId="0" applyFont="1" applyFill="1" applyBorder="1" applyAlignment="1">
      <alignment horizontal="left" vertical="center"/>
    </xf>
    <xf numFmtId="0" fontId="9" fillId="9" borderId="9" xfId="0" applyFont="1" applyFill="1" applyBorder="1" applyAlignment="1">
      <alignment horizontal="left" vertical="center"/>
    </xf>
    <xf numFmtId="0" fontId="9" fillId="9" borderId="10" xfId="0" applyFont="1" applyFill="1" applyBorder="1" applyAlignment="1">
      <alignment horizontal="left" vertical="center"/>
    </xf>
    <xf numFmtId="0" fontId="0" fillId="9" borderId="5" xfId="0" applyFill="1" applyBorder="1" applyAlignment="1">
      <alignment vertical="center"/>
    </xf>
    <xf numFmtId="0" fontId="0" fillId="9" borderId="7" xfId="0" applyFill="1" applyBorder="1" applyAlignment="1">
      <alignment vertical="center"/>
    </xf>
    <xf numFmtId="0" fontId="0" fillId="2" borderId="7" xfId="0" applyFill="1" applyBorder="1" applyAlignment="1" applyProtection="1">
      <alignment horizontal="left" vertical="center" shrinkToFit="1"/>
      <protection locked="0"/>
    </xf>
    <xf numFmtId="0" fontId="0" fillId="2" borderId="25" xfId="0" applyFill="1" applyBorder="1" applyAlignment="1" applyProtection="1">
      <alignment horizontal="left" vertical="center" shrinkToFit="1"/>
      <protection locked="0"/>
    </xf>
    <xf numFmtId="0" fontId="0" fillId="2" borderId="26" xfId="0" applyFill="1" applyBorder="1" applyAlignment="1" applyProtection="1">
      <alignment horizontal="left" vertical="center" shrinkToFit="1"/>
      <protection locked="0"/>
    </xf>
    <xf numFmtId="0" fontId="0" fillId="9" borderId="6" xfId="0" applyFill="1" applyBorder="1" applyAlignment="1">
      <alignment vertical="center"/>
    </xf>
    <xf numFmtId="0" fontId="0" fillId="9" borderId="13" xfId="0" applyFill="1" applyBorder="1" applyAlignment="1">
      <alignment vertical="center"/>
    </xf>
    <xf numFmtId="0" fontId="0" fillId="2" borderId="13" xfId="0" applyFill="1" applyBorder="1" applyAlignment="1" applyProtection="1">
      <alignment horizontal="left" vertical="center" shrinkToFit="1"/>
      <protection locked="0"/>
    </xf>
    <xf numFmtId="0" fontId="0" fillId="2" borderId="14" xfId="0" applyFill="1" applyBorder="1" applyAlignment="1" applyProtection="1">
      <alignment horizontal="left" vertical="center" shrinkToFit="1"/>
      <protection locked="0"/>
    </xf>
    <xf numFmtId="0" fontId="0" fillId="2" borderId="15" xfId="0" applyFill="1" applyBorder="1" applyAlignment="1" applyProtection="1">
      <alignment horizontal="left" vertical="center" shrinkToFit="1"/>
      <protection locked="0"/>
    </xf>
    <xf numFmtId="0" fontId="0" fillId="9" borderId="1"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xf>
    <xf numFmtId="0" fontId="0" fillId="9" borderId="8" xfId="0" applyFill="1" applyBorder="1" applyAlignment="1">
      <alignment horizontal="left" vertical="center" wrapText="1"/>
    </xf>
    <xf numFmtId="0" fontId="0" fillId="9" borderId="9" xfId="0" applyFill="1" applyBorder="1" applyAlignment="1">
      <alignment horizontal="left" vertical="center" wrapText="1"/>
    </xf>
    <xf numFmtId="0" fontId="0" fillId="9" borderId="11" xfId="0" applyFill="1" applyBorder="1" applyAlignment="1">
      <alignment horizontal="left" vertical="center" wrapText="1"/>
    </xf>
    <xf numFmtId="0" fontId="0" fillId="9" borderId="0" xfId="0" applyFill="1" applyBorder="1" applyAlignment="1">
      <alignment horizontal="left" vertical="center" wrapText="1"/>
    </xf>
    <xf numFmtId="0" fontId="0" fillId="0" borderId="8" xfId="0" applyBorder="1" applyAlignment="1">
      <alignment horizontal="left" vertical="center"/>
    </xf>
    <xf numFmtId="0" fontId="0" fillId="0" borderId="9" xfId="0" applyBorder="1" applyAlignment="1">
      <alignment horizontal="left" vertical="center"/>
    </xf>
    <xf numFmtId="0" fontId="0" fillId="0" borderId="37" xfId="0" applyBorder="1" applyAlignment="1">
      <alignment horizontal="left" vertical="center"/>
    </xf>
    <xf numFmtId="0" fontId="0" fillId="2" borderId="10"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0" fillId="0" borderId="13" xfId="0" applyBorder="1" applyAlignment="1">
      <alignment horizontal="left" vertical="center"/>
    </xf>
    <xf numFmtId="0" fontId="0" fillId="0" borderId="14" xfId="0" applyBorder="1" applyAlignment="1">
      <alignment horizontal="left" vertical="center"/>
    </xf>
    <xf numFmtId="0" fontId="0" fillId="0" borderId="32" xfId="0" applyBorder="1" applyAlignment="1">
      <alignment horizontal="left" vertical="center"/>
    </xf>
    <xf numFmtId="0" fontId="0" fillId="9" borderId="8" xfId="0" applyFill="1" applyBorder="1" applyAlignment="1">
      <alignment horizontal="left" vertical="top" wrapText="1"/>
    </xf>
    <xf numFmtId="0" fontId="0" fillId="9" borderId="9" xfId="0" applyFill="1" applyBorder="1" applyAlignment="1">
      <alignment horizontal="left" vertical="top"/>
    </xf>
    <xf numFmtId="0" fontId="0" fillId="9" borderId="11" xfId="0" applyFill="1" applyBorder="1" applyAlignment="1">
      <alignment horizontal="left" vertical="top" wrapText="1"/>
    </xf>
    <xf numFmtId="0" fontId="0" fillId="9" borderId="0" xfId="0" applyFill="1" applyBorder="1" applyAlignment="1">
      <alignment horizontal="left" vertical="top"/>
    </xf>
    <xf numFmtId="0" fontId="0" fillId="9" borderId="11" xfId="0" applyFill="1" applyBorder="1" applyAlignment="1">
      <alignment horizontal="left" vertical="top"/>
    </xf>
    <xf numFmtId="0" fontId="0" fillId="0" borderId="3" xfId="0" applyBorder="1" applyAlignment="1">
      <alignment horizontal="left" vertical="center"/>
    </xf>
    <xf numFmtId="0" fontId="0" fillId="0" borderId="4" xfId="0" applyBorder="1" applyAlignment="1">
      <alignment horizontal="left" vertical="center"/>
    </xf>
    <xf numFmtId="0" fontId="0" fillId="0" borderId="15" xfId="0" applyBorder="1" applyAlignment="1">
      <alignment horizontal="left" vertical="center"/>
    </xf>
    <xf numFmtId="0" fontId="0" fillId="9" borderId="1" xfId="0" applyFill="1" applyBorder="1" applyAlignment="1">
      <alignment horizontal="left" vertical="top" wrapText="1"/>
    </xf>
    <xf numFmtId="0" fontId="0" fillId="10" borderId="8" xfId="0" applyFill="1" applyBorder="1" applyAlignment="1">
      <alignment horizontal="center" vertical="center"/>
    </xf>
    <xf numFmtId="0" fontId="0" fillId="10" borderId="13" xfId="0" applyFill="1" applyBorder="1" applyAlignment="1">
      <alignment horizontal="center"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9" borderId="2" xfId="0" applyFill="1" applyBorder="1" applyAlignment="1">
      <alignment vertical="center"/>
    </xf>
    <xf numFmtId="0" fontId="0" fillId="9" borderId="3" xfId="0" applyFill="1" applyBorder="1" applyAlignment="1">
      <alignment vertical="center"/>
    </xf>
    <xf numFmtId="0" fontId="4" fillId="10" borderId="1" xfId="0" applyFont="1" applyFill="1" applyBorder="1" applyAlignment="1">
      <alignment horizontal="center" vertical="center" wrapText="1"/>
    </xf>
    <xf numFmtId="0" fontId="0" fillId="10" borderId="2" xfId="0" applyFill="1" applyBorder="1" applyAlignment="1">
      <alignment horizontal="center" vertical="center"/>
    </xf>
    <xf numFmtId="0" fontId="0" fillId="10" borderId="3" xfId="0" applyFill="1" applyBorder="1" applyAlignment="1">
      <alignment horizontal="center" vertical="center"/>
    </xf>
    <xf numFmtId="0" fontId="0" fillId="10" borderId="4" xfId="0" applyFill="1" applyBorder="1" applyAlignment="1">
      <alignment horizontal="center" vertical="center"/>
    </xf>
    <xf numFmtId="178" fontId="0" fillId="2" borderId="1" xfId="0" applyNumberFormat="1" applyFill="1" applyBorder="1" applyAlignment="1" applyProtection="1">
      <alignment horizontal="right" vertical="center"/>
      <protection locked="0"/>
    </xf>
    <xf numFmtId="178" fontId="0" fillId="0" borderId="2" xfId="0" applyNumberFormat="1" applyFill="1" applyBorder="1" applyAlignment="1">
      <alignment horizontal="right" vertical="center"/>
    </xf>
    <xf numFmtId="178" fontId="0" fillId="0" borderId="3" xfId="0" applyNumberFormat="1" applyFill="1" applyBorder="1" applyAlignment="1">
      <alignment horizontal="right" vertical="center"/>
    </xf>
    <xf numFmtId="178" fontId="0" fillId="0" borderId="4" xfId="0" applyNumberFormat="1" applyFill="1" applyBorder="1" applyAlignment="1">
      <alignment horizontal="right" vertical="center"/>
    </xf>
    <xf numFmtId="178" fontId="0" fillId="2" borderId="2" xfId="0" applyNumberFormat="1" applyFill="1" applyBorder="1" applyAlignment="1" applyProtection="1">
      <alignment horizontal="right" vertical="center"/>
      <protection locked="0"/>
    </xf>
    <xf numFmtId="178" fontId="0" fillId="2" borderId="3" xfId="0" applyNumberFormat="1" applyFill="1" applyBorder="1" applyAlignment="1" applyProtection="1">
      <alignment horizontal="right" vertical="center"/>
      <protection locked="0"/>
    </xf>
    <xf numFmtId="178" fontId="0" fillId="2" borderId="4" xfId="0" applyNumberFormat="1" applyFill="1" applyBorder="1" applyAlignment="1" applyProtection="1">
      <alignment horizontal="right" vertical="center"/>
      <protection locked="0"/>
    </xf>
    <xf numFmtId="179" fontId="0" fillId="2" borderId="16" xfId="0" applyNumberFormat="1" applyFill="1" applyBorder="1" applyAlignment="1" applyProtection="1">
      <alignment horizontal="right" vertical="center"/>
      <protection locked="0"/>
    </xf>
    <xf numFmtId="178" fontId="0" fillId="0" borderId="13" xfId="0" applyNumberFormat="1" applyBorder="1" applyAlignment="1">
      <alignment horizontal="right" vertical="center"/>
    </xf>
    <xf numFmtId="178" fontId="0" fillId="0" borderId="14" xfId="0" applyNumberFormat="1" applyBorder="1" applyAlignment="1">
      <alignment horizontal="right" vertical="center"/>
    </xf>
    <xf numFmtId="178" fontId="0" fillId="0" borderId="15" xfId="0" applyNumberFormat="1" applyBorder="1" applyAlignment="1">
      <alignment horizontal="right" vertical="center"/>
    </xf>
    <xf numFmtId="178" fontId="0" fillId="0" borderId="13" xfId="0" applyNumberFormat="1" applyFill="1" applyBorder="1" applyAlignment="1">
      <alignment horizontal="right" vertical="center"/>
    </xf>
    <xf numFmtId="178" fontId="0" fillId="0" borderId="14" xfId="0" applyNumberFormat="1" applyFill="1" applyBorder="1" applyAlignment="1">
      <alignment horizontal="right" vertical="center"/>
    </xf>
    <xf numFmtId="178" fontId="0" fillId="0" borderId="15" xfId="0" applyNumberFormat="1" applyFill="1" applyBorder="1" applyAlignment="1">
      <alignment horizontal="right" vertical="center"/>
    </xf>
    <xf numFmtId="178" fontId="0" fillId="0" borderId="6" xfId="0" applyNumberFormat="1" applyFill="1" applyBorder="1" applyAlignment="1">
      <alignment horizontal="right" vertical="center"/>
    </xf>
    <xf numFmtId="179" fontId="0" fillId="0" borderId="8" xfId="0" applyNumberFormat="1" applyBorder="1" applyAlignment="1">
      <alignment horizontal="right" vertical="center"/>
    </xf>
    <xf numFmtId="179" fontId="0" fillId="0" borderId="9" xfId="0" applyNumberFormat="1" applyBorder="1" applyAlignment="1">
      <alignment horizontal="right" vertical="center"/>
    </xf>
    <xf numFmtId="179" fontId="0" fillId="0" borderId="10" xfId="0" applyNumberFormat="1" applyBorder="1" applyAlignment="1">
      <alignment horizontal="right" vertical="center"/>
    </xf>
    <xf numFmtId="179" fontId="0" fillId="2" borderId="8" xfId="0" applyNumberFormat="1" applyFill="1" applyBorder="1" applyAlignment="1" applyProtection="1">
      <alignment horizontal="right" vertical="center"/>
      <protection locked="0"/>
    </xf>
    <xf numFmtId="179" fontId="0" fillId="2" borderId="9" xfId="0" applyNumberFormat="1" applyFill="1" applyBorder="1" applyAlignment="1" applyProtection="1">
      <alignment horizontal="right" vertical="center"/>
      <protection locked="0"/>
    </xf>
    <xf numFmtId="0" fontId="0" fillId="7" borderId="1" xfId="0" applyFill="1" applyBorder="1" applyAlignment="1">
      <alignment horizontal="center" vertical="center"/>
    </xf>
    <xf numFmtId="0" fontId="0" fillId="7" borderId="2" xfId="0"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2" borderId="3" xfId="0" applyFill="1" applyBorder="1" applyAlignment="1" applyProtection="1">
      <alignment horizontal="right" vertical="center"/>
      <protection locked="0"/>
    </xf>
    <xf numFmtId="0" fontId="0" fillId="7" borderId="0" xfId="0" applyFill="1" applyBorder="1" applyAlignment="1">
      <alignment horizontal="center" vertical="center"/>
    </xf>
    <xf numFmtId="0" fontId="0" fillId="7" borderId="14" xfId="0" applyFill="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2" borderId="14" xfId="0" applyFill="1" applyBorder="1" applyAlignment="1" applyProtection="1">
      <alignment horizontal="right" vertical="center"/>
      <protection locked="0"/>
    </xf>
    <xf numFmtId="0" fontId="0" fillId="6" borderId="1" xfId="0" applyFill="1" applyBorder="1" applyAlignment="1">
      <alignment vertical="center"/>
    </xf>
    <xf numFmtId="0" fontId="0" fillId="7" borderId="2" xfId="0" applyFont="1" applyFill="1" applyBorder="1" applyAlignment="1">
      <alignment horizontal="center" vertical="center"/>
    </xf>
    <xf numFmtId="0" fontId="4" fillId="7" borderId="3" xfId="0" applyFont="1" applyFill="1" applyBorder="1" applyAlignment="1">
      <alignment horizontal="center" vertical="center"/>
    </xf>
    <xf numFmtId="0" fontId="4" fillId="7" borderId="4" xfId="0" applyFont="1" applyFill="1" applyBorder="1" applyAlignment="1">
      <alignment horizontal="center" vertical="center"/>
    </xf>
    <xf numFmtId="0" fontId="0" fillId="7" borderId="1" xfId="0" applyFill="1" applyBorder="1" applyAlignment="1">
      <alignment horizontal="center" vertical="center" wrapText="1"/>
    </xf>
    <xf numFmtId="0" fontId="0" fillId="7" borderId="2" xfId="0" applyFill="1" applyBorder="1" applyAlignment="1">
      <alignment horizontal="center" vertical="center" wrapText="1"/>
    </xf>
    <xf numFmtId="0" fontId="18" fillId="0" borderId="11" xfId="0" applyFont="1" applyBorder="1" applyAlignment="1">
      <alignment horizontal="left" vertical="center"/>
    </xf>
    <xf numFmtId="0" fontId="19" fillId="0" borderId="0" xfId="0" applyFont="1" applyBorder="1" applyAlignment="1">
      <alignment horizontal="left" vertical="center"/>
    </xf>
    <xf numFmtId="0" fontId="19" fillId="0" borderId="12" xfId="0" applyFont="1" applyBorder="1" applyAlignment="1">
      <alignment horizontal="left" vertical="center"/>
    </xf>
    <xf numFmtId="0" fontId="0" fillId="0" borderId="36" xfId="0" applyBorder="1" applyAlignment="1">
      <alignment horizontal="left" vertical="center"/>
    </xf>
    <xf numFmtId="0" fontId="0" fillId="2" borderId="9" xfId="0" applyFill="1" applyBorder="1" applyAlignment="1" applyProtection="1">
      <alignment horizontal="left" vertical="center" shrinkToFit="1"/>
      <protection locked="0"/>
    </xf>
    <xf numFmtId="0" fontId="0" fillId="6" borderId="11" xfId="0" applyFill="1" applyBorder="1" applyAlignment="1">
      <alignment horizontal="center" vertical="top" wrapText="1"/>
    </xf>
    <xf numFmtId="0" fontId="0" fillId="6" borderId="0" xfId="0" applyFill="1" applyBorder="1" applyAlignment="1">
      <alignment horizontal="center" vertical="top"/>
    </xf>
    <xf numFmtId="0" fontId="0" fillId="6" borderId="12" xfId="0" applyFill="1" applyBorder="1" applyAlignment="1">
      <alignment horizontal="center" vertical="top"/>
    </xf>
    <xf numFmtId="0" fontId="0" fillId="6" borderId="11" xfId="0" applyFill="1" applyBorder="1" applyAlignment="1">
      <alignment horizontal="center" vertical="top"/>
    </xf>
    <xf numFmtId="0" fontId="0" fillId="6" borderId="13" xfId="0" applyFill="1" applyBorder="1" applyAlignment="1">
      <alignment horizontal="center" vertical="top"/>
    </xf>
    <xf numFmtId="0" fontId="0" fillId="6" borderId="14" xfId="0" applyFill="1" applyBorder="1" applyAlignment="1">
      <alignment horizontal="center" vertical="top"/>
    </xf>
    <xf numFmtId="0" fontId="0" fillId="6" borderId="15" xfId="0" applyFill="1" applyBorder="1" applyAlignment="1">
      <alignment horizontal="center" vertical="top"/>
    </xf>
    <xf numFmtId="0" fontId="0" fillId="7" borderId="6" xfId="0" applyFill="1" applyBorder="1" applyAlignment="1">
      <alignment horizontal="center" vertical="center"/>
    </xf>
    <xf numFmtId="0" fontId="0" fillId="7" borderId="13" xfId="0" applyFill="1" applyBorder="1" applyAlignment="1">
      <alignment horizontal="center" vertical="center"/>
    </xf>
    <xf numFmtId="0" fontId="0" fillId="0" borderId="10" xfId="0" applyBorder="1" applyAlignment="1">
      <alignment horizontal="left" vertical="center"/>
    </xf>
    <xf numFmtId="0" fontId="0" fillId="0" borderId="36" xfId="0" applyFill="1" applyBorder="1" applyAlignment="1">
      <alignment horizontal="left" vertical="center"/>
    </xf>
    <xf numFmtId="0" fontId="0" fillId="2" borderId="3" xfId="0" applyFill="1" applyBorder="1" applyAlignment="1" applyProtection="1">
      <alignment horizontal="left" vertical="center"/>
      <protection locked="0"/>
    </xf>
    <xf numFmtId="0" fontId="0" fillId="0" borderId="4" xfId="0" applyBorder="1" applyAlignment="1">
      <alignment horizontal="center" vertical="center"/>
    </xf>
    <xf numFmtId="0" fontId="6" fillId="7" borderId="1" xfId="0" applyFont="1" applyFill="1" applyBorder="1" applyAlignment="1">
      <alignment horizontal="center" vertical="center"/>
    </xf>
    <xf numFmtId="0" fontId="3" fillId="7" borderId="1" xfId="0" applyFont="1" applyFill="1" applyBorder="1" applyAlignment="1">
      <alignment horizontal="center" vertical="center"/>
    </xf>
    <xf numFmtId="0" fontId="3" fillId="7" borderId="2" xfId="0" applyFont="1" applyFill="1" applyBorder="1" applyAlignment="1">
      <alignment horizontal="center" vertical="center"/>
    </xf>
    <xf numFmtId="0" fontId="0" fillId="2" borderId="2" xfId="0" applyFill="1" applyBorder="1" applyAlignment="1" applyProtection="1">
      <alignment horizontal="right" vertical="center"/>
      <protection locked="0"/>
    </xf>
    <xf numFmtId="0" fontId="0" fillId="7" borderId="8" xfId="0" applyFill="1" applyBorder="1" applyAlignment="1">
      <alignment horizontal="center" vertical="center"/>
    </xf>
    <xf numFmtId="0" fontId="0" fillId="7" borderId="9" xfId="0" applyFill="1" applyBorder="1" applyAlignment="1">
      <alignment horizontal="center" vertical="center"/>
    </xf>
    <xf numFmtId="0" fontId="0" fillId="7" borderId="10" xfId="0" applyFill="1" applyBorder="1" applyAlignment="1">
      <alignment horizontal="center" vertical="center"/>
    </xf>
    <xf numFmtId="0" fontId="0" fillId="7" borderId="15" xfId="0" applyFill="1" applyBorder="1" applyAlignment="1">
      <alignment horizontal="center" vertical="center"/>
    </xf>
    <xf numFmtId="0" fontId="0" fillId="2" borderId="10" xfId="0" applyFill="1" applyBorder="1" applyAlignment="1" applyProtection="1">
      <alignment horizontal="center" vertical="center" wrapText="1"/>
      <protection locked="0"/>
    </xf>
    <xf numFmtId="0" fontId="0" fillId="2" borderId="15" xfId="0" applyFill="1" applyBorder="1" applyAlignment="1" applyProtection="1">
      <alignment horizontal="center" vertical="center" wrapText="1"/>
      <protection locked="0"/>
    </xf>
    <xf numFmtId="0" fontId="0" fillId="0" borderId="2" xfId="0" applyBorder="1" applyAlignment="1">
      <alignment horizontal="left" vertical="center"/>
    </xf>
    <xf numFmtId="0" fontId="0" fillId="7" borderId="8" xfId="0" applyFill="1" applyBorder="1" applyAlignment="1">
      <alignment vertical="center" wrapText="1"/>
    </xf>
    <xf numFmtId="0" fontId="0" fillId="7" borderId="9" xfId="0" applyFill="1" applyBorder="1" applyAlignment="1">
      <alignment vertical="center" wrapText="1"/>
    </xf>
    <xf numFmtId="0" fontId="0" fillId="7" borderId="0" xfId="0" applyFill="1" applyBorder="1" applyAlignment="1">
      <alignment vertical="center" wrapText="1"/>
    </xf>
    <xf numFmtId="0" fontId="0" fillId="7" borderId="12" xfId="0" applyFill="1" applyBorder="1" applyAlignment="1">
      <alignment vertical="center" wrapText="1"/>
    </xf>
    <xf numFmtId="0" fontId="0" fillId="7" borderId="13" xfId="0" applyFill="1" applyBorder="1" applyAlignment="1">
      <alignment vertical="center" wrapText="1"/>
    </xf>
    <xf numFmtId="0" fontId="0" fillId="7" borderId="14" xfId="0" applyFill="1" applyBorder="1" applyAlignment="1">
      <alignment vertical="center" wrapText="1"/>
    </xf>
    <xf numFmtId="0" fontId="0" fillId="8" borderId="2" xfId="0" applyFill="1" applyBorder="1" applyAlignment="1">
      <alignment horizontal="center" vertical="center"/>
    </xf>
    <xf numFmtId="0" fontId="0" fillId="8" borderId="3" xfId="0" applyFill="1" applyBorder="1" applyAlignment="1">
      <alignment horizontal="center" vertical="center"/>
    </xf>
    <xf numFmtId="0" fontId="0" fillId="8" borderId="4" xfId="0" applyFill="1" applyBorder="1" applyAlignment="1">
      <alignment horizontal="center" vertical="center"/>
    </xf>
    <xf numFmtId="0" fontId="0" fillId="0" borderId="23" xfId="0" applyBorder="1" applyAlignment="1">
      <alignment horizontal="left" vertical="center"/>
    </xf>
    <xf numFmtId="0" fontId="0" fillId="6" borderId="1" xfId="0" applyFill="1" applyBorder="1" applyAlignment="1">
      <alignment vertical="center" wrapText="1"/>
    </xf>
    <xf numFmtId="0" fontId="18" fillId="0" borderId="8" xfId="0" applyFont="1" applyBorder="1" applyAlignment="1">
      <alignment horizontal="left" vertical="center"/>
    </xf>
    <xf numFmtId="0" fontId="19" fillId="0" borderId="9" xfId="0" applyFont="1" applyBorder="1" applyAlignment="1">
      <alignment horizontal="left" vertical="center"/>
    </xf>
    <xf numFmtId="0" fontId="19" fillId="0" borderId="10" xfId="0" applyFont="1" applyBorder="1" applyAlignment="1">
      <alignment horizontal="left" vertical="center"/>
    </xf>
    <xf numFmtId="0" fontId="0" fillId="0" borderId="35" xfId="0" applyBorder="1" applyAlignment="1">
      <alignment horizontal="left" vertical="center"/>
    </xf>
    <xf numFmtId="0" fontId="0" fillId="7" borderId="11" xfId="0" applyFill="1" applyBorder="1" applyAlignment="1">
      <alignment horizontal="center" vertical="center"/>
    </xf>
    <xf numFmtId="0" fontId="0" fillId="6" borderId="8" xfId="0" applyFill="1" applyBorder="1" applyAlignment="1">
      <alignment horizontal="center" vertical="center" wrapText="1"/>
    </xf>
    <xf numFmtId="0" fontId="0" fillId="6" borderId="9" xfId="0" applyFill="1" applyBorder="1" applyAlignment="1">
      <alignment horizontal="center" vertical="center"/>
    </xf>
    <xf numFmtId="0" fontId="0" fillId="6" borderId="11" xfId="0" applyFill="1" applyBorder="1" applyAlignment="1">
      <alignment horizontal="center" vertical="center" wrapText="1"/>
    </xf>
    <xf numFmtId="0" fontId="0" fillId="6" borderId="0" xfId="0" applyFill="1" applyBorder="1" applyAlignment="1">
      <alignment horizontal="center" vertical="center"/>
    </xf>
    <xf numFmtId="0" fontId="0" fillId="6" borderId="11" xfId="0" applyFill="1" applyBorder="1" applyAlignment="1">
      <alignment horizontal="center" vertical="center"/>
    </xf>
    <xf numFmtId="0" fontId="0" fillId="6" borderId="13" xfId="0" applyFill="1" applyBorder="1" applyAlignment="1">
      <alignment horizontal="center" vertical="center"/>
    </xf>
    <xf numFmtId="0" fontId="0" fillId="6" borderId="14" xfId="0" applyFill="1" applyBorder="1" applyAlignment="1">
      <alignment horizontal="center" vertical="center"/>
    </xf>
    <xf numFmtId="0" fontId="0" fillId="7" borderId="3" xfId="0" applyFill="1" applyBorder="1" applyAlignment="1">
      <alignment horizontal="center" vertical="center"/>
    </xf>
    <xf numFmtId="0" fontId="0" fillId="9" borderId="9" xfId="0" applyFill="1" applyBorder="1" applyAlignment="1">
      <alignment horizontal="left" vertical="top" wrapText="1"/>
    </xf>
    <xf numFmtId="0" fontId="0" fillId="9" borderId="10" xfId="0" applyFill="1" applyBorder="1" applyAlignment="1">
      <alignment horizontal="left" vertical="top" wrapText="1"/>
    </xf>
    <xf numFmtId="0" fontId="0" fillId="9" borderId="0" xfId="0" applyFill="1" applyBorder="1" applyAlignment="1">
      <alignment horizontal="left" vertical="top" wrapText="1"/>
    </xf>
    <xf numFmtId="0" fontId="0" fillId="9" borderId="12" xfId="0" applyFill="1" applyBorder="1" applyAlignment="1">
      <alignment horizontal="left" vertical="top" wrapText="1"/>
    </xf>
    <xf numFmtId="0" fontId="0" fillId="9" borderId="13" xfId="0" applyFill="1" applyBorder="1" applyAlignment="1">
      <alignment horizontal="left" vertical="top" wrapText="1"/>
    </xf>
    <xf numFmtId="0" fontId="0" fillId="9" borderId="14" xfId="0" applyFill="1" applyBorder="1" applyAlignment="1">
      <alignment horizontal="left" vertical="top" wrapText="1"/>
    </xf>
    <xf numFmtId="0" fontId="0" fillId="9" borderId="15" xfId="0" applyFill="1" applyBorder="1" applyAlignment="1">
      <alignment horizontal="left" vertical="top" wrapText="1"/>
    </xf>
    <xf numFmtId="0" fontId="11" fillId="0" borderId="36"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36"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0" fillId="9" borderId="8" xfId="0" applyFill="1" applyBorder="1" applyAlignment="1">
      <alignment horizontal="left" vertical="center"/>
    </xf>
    <xf numFmtId="0" fontId="0" fillId="9" borderId="9" xfId="0" applyFill="1" applyBorder="1" applyAlignment="1">
      <alignment horizontal="left" vertical="center"/>
    </xf>
    <xf numFmtId="0" fontId="0" fillId="9" borderId="10" xfId="0" applyFill="1" applyBorder="1" applyAlignment="1">
      <alignment horizontal="left" vertical="center"/>
    </xf>
    <xf numFmtId="0" fontId="0" fillId="6" borderId="1" xfId="0" applyFill="1" applyBorder="1" applyAlignment="1">
      <alignment horizontal="center" vertical="center"/>
    </xf>
    <xf numFmtId="0" fontId="0" fillId="7" borderId="4" xfId="0" applyFill="1" applyBorder="1" applyAlignment="1">
      <alignment horizontal="center" vertical="center"/>
    </xf>
    <xf numFmtId="0" fontId="0" fillId="0" borderId="0" xfId="0" applyFill="1" applyAlignment="1">
      <alignment horizontal="center" vertical="center"/>
    </xf>
    <xf numFmtId="0" fontId="0" fillId="0" borderId="12" xfId="0" applyFill="1" applyBorder="1" applyAlignment="1">
      <alignment horizontal="center" vertical="center"/>
    </xf>
    <xf numFmtId="0" fontId="0" fillId="0" borderId="2" xfId="0" applyFill="1" applyBorder="1" applyAlignment="1">
      <alignment horizontal="left" vertical="center" shrinkToFit="1"/>
    </xf>
    <xf numFmtId="0" fontId="0" fillId="0" borderId="3" xfId="0" applyFill="1" applyBorder="1" applyAlignment="1">
      <alignment horizontal="left" vertical="center" shrinkToFit="1"/>
    </xf>
    <xf numFmtId="0" fontId="0" fillId="0" borderId="4" xfId="0" applyFill="1" applyBorder="1" applyAlignment="1">
      <alignment horizontal="left" vertical="center" shrinkToFit="1"/>
    </xf>
    <xf numFmtId="0" fontId="0" fillId="10" borderId="51" xfId="0" applyFill="1" applyBorder="1" applyAlignment="1">
      <alignment horizontal="center" vertical="center"/>
    </xf>
    <xf numFmtId="0" fontId="0" fillId="10" borderId="59" xfId="0" applyFill="1" applyBorder="1" applyAlignment="1">
      <alignment horizontal="center" vertical="center"/>
    </xf>
    <xf numFmtId="0" fontId="9" fillId="13" borderId="16" xfId="0" applyFont="1" applyFill="1" applyBorder="1" applyAlignment="1">
      <alignment horizontal="center" vertical="center" textRotation="255" wrapText="1"/>
    </xf>
    <xf numFmtId="0" fontId="10" fillId="13" borderId="27" xfId="0" applyFont="1" applyFill="1" applyBorder="1" applyAlignment="1">
      <alignment horizontal="center" vertical="center" textRotation="255" wrapText="1"/>
    </xf>
    <xf numFmtId="0" fontId="10" fillId="13" borderId="6" xfId="0" applyFont="1" applyFill="1" applyBorder="1" applyAlignment="1">
      <alignment horizontal="center" vertical="center" textRotation="255" wrapText="1"/>
    </xf>
    <xf numFmtId="0" fontId="0" fillId="12" borderId="8" xfId="0" applyFill="1" applyBorder="1" applyAlignment="1">
      <alignment horizontal="left" vertical="top" wrapText="1"/>
    </xf>
    <xf numFmtId="0" fontId="0" fillId="12" borderId="9" xfId="0" applyFill="1" applyBorder="1" applyAlignment="1">
      <alignment horizontal="left" vertical="top" wrapText="1"/>
    </xf>
    <xf numFmtId="0" fontId="0" fillId="12" borderId="10" xfId="0" applyFill="1" applyBorder="1" applyAlignment="1">
      <alignment horizontal="left" vertical="top" wrapText="1"/>
    </xf>
    <xf numFmtId="0" fontId="0" fillId="12" borderId="11" xfId="0" applyFill="1" applyBorder="1" applyAlignment="1">
      <alignment horizontal="left" vertical="top" wrapText="1"/>
    </xf>
    <xf numFmtId="0" fontId="0" fillId="12" borderId="0" xfId="0" applyFill="1" applyBorder="1" applyAlignment="1">
      <alignment horizontal="left" vertical="top" wrapText="1"/>
    </xf>
    <xf numFmtId="0" fontId="0" fillId="12" borderId="12" xfId="0" applyFill="1" applyBorder="1" applyAlignment="1">
      <alignment horizontal="left" vertical="top" wrapText="1"/>
    </xf>
    <xf numFmtId="0" fontId="0" fillId="12" borderId="13" xfId="0" applyFill="1" applyBorder="1" applyAlignment="1">
      <alignment horizontal="left" vertical="top" wrapText="1"/>
    </xf>
    <xf numFmtId="0" fontId="0" fillId="12" borderId="14" xfId="0" applyFill="1" applyBorder="1" applyAlignment="1">
      <alignment horizontal="left" vertical="top" wrapText="1"/>
    </xf>
    <xf numFmtId="0" fontId="0" fillId="12" borderId="15" xfId="0" applyFill="1" applyBorder="1" applyAlignment="1">
      <alignment horizontal="left" vertical="top" wrapText="1"/>
    </xf>
    <xf numFmtId="176" fontId="0" fillId="2" borderId="48" xfId="0" applyNumberFormat="1" applyFill="1" applyBorder="1" applyAlignment="1" applyProtection="1">
      <alignment horizontal="right" vertical="center"/>
      <protection locked="0"/>
    </xf>
    <xf numFmtId="176" fontId="0" fillId="2" borderId="47" xfId="0" applyNumberFormat="1" applyFill="1" applyBorder="1" applyAlignment="1" applyProtection="1">
      <alignment horizontal="right" vertical="center"/>
      <protection locked="0"/>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6" borderId="8" xfId="0" applyFont="1" applyFill="1" applyBorder="1" applyAlignment="1">
      <alignment horizontal="left" vertical="top" wrapText="1"/>
    </xf>
    <xf numFmtId="0" fontId="0" fillId="6" borderId="9" xfId="0" applyFont="1" applyFill="1" applyBorder="1" applyAlignment="1">
      <alignment horizontal="left" vertical="top" wrapText="1"/>
    </xf>
    <xf numFmtId="0" fontId="0" fillId="6" borderId="11" xfId="0" applyFont="1" applyFill="1" applyBorder="1" applyAlignment="1">
      <alignment horizontal="left" vertical="top" wrapText="1"/>
    </xf>
    <xf numFmtId="0" fontId="0" fillId="6" borderId="0" xfId="0" applyFont="1" applyFill="1" applyBorder="1" applyAlignment="1">
      <alignment horizontal="left" vertical="top" wrapText="1"/>
    </xf>
    <xf numFmtId="0" fontId="0" fillId="9" borderId="8" xfId="0" applyFill="1" applyBorder="1" applyAlignment="1">
      <alignment vertical="top" wrapText="1"/>
    </xf>
    <xf numFmtId="0" fontId="0" fillId="9" borderId="9" xfId="0" applyFill="1" applyBorder="1" applyAlignment="1">
      <alignment vertical="top"/>
    </xf>
    <xf numFmtId="0" fontId="0" fillId="9" borderId="10" xfId="0" applyFill="1" applyBorder="1" applyAlignment="1">
      <alignment vertical="top"/>
    </xf>
    <xf numFmtId="0" fontId="0" fillId="9" borderId="11" xfId="0" applyFill="1" applyBorder="1" applyAlignment="1">
      <alignment vertical="top"/>
    </xf>
    <xf numFmtId="0" fontId="0" fillId="9" borderId="0" xfId="0" applyFill="1" applyBorder="1" applyAlignment="1">
      <alignment vertical="top"/>
    </xf>
    <xf numFmtId="0" fontId="0" fillId="9" borderId="12" xfId="0" applyFill="1" applyBorder="1" applyAlignment="1">
      <alignment vertical="top"/>
    </xf>
    <xf numFmtId="0" fontId="0" fillId="6" borderId="1" xfId="0" applyFill="1" applyBorder="1" applyAlignment="1">
      <alignment horizontal="left" vertical="center"/>
    </xf>
    <xf numFmtId="0" fontId="0" fillId="6" borderId="2" xfId="0" applyFill="1" applyBorder="1" applyAlignment="1">
      <alignment horizontal="left" vertical="center"/>
    </xf>
    <xf numFmtId="0" fontId="28" fillId="6" borderId="2" xfId="0" applyFont="1" applyFill="1" applyBorder="1" applyAlignment="1">
      <alignment horizontal="left" vertical="center"/>
    </xf>
    <xf numFmtId="0" fontId="28" fillId="6" borderId="3" xfId="0" applyFont="1" applyFill="1" applyBorder="1" applyAlignment="1">
      <alignment horizontal="left" vertical="center"/>
    </xf>
    <xf numFmtId="0" fontId="0" fillId="2" borderId="8" xfId="0" applyFill="1" applyBorder="1" applyAlignment="1" applyProtection="1">
      <alignment horizontal="right" vertical="center"/>
      <protection locked="0"/>
    </xf>
    <xf numFmtId="0" fontId="0" fillId="2" borderId="9" xfId="0" applyFill="1" applyBorder="1" applyAlignment="1" applyProtection="1">
      <alignment horizontal="right" vertical="center"/>
      <protection locked="0"/>
    </xf>
    <xf numFmtId="0" fontId="0" fillId="6" borderId="2" xfId="0" applyFill="1" applyBorder="1" applyAlignment="1">
      <alignment horizontal="center" vertical="center"/>
    </xf>
    <xf numFmtId="0" fontId="0" fillId="10" borderId="52" xfId="0" applyFill="1" applyBorder="1" applyAlignment="1">
      <alignment horizontal="center" vertical="center"/>
    </xf>
    <xf numFmtId="0" fontId="0" fillId="10" borderId="60" xfId="0" applyFill="1" applyBorder="1" applyAlignment="1">
      <alignment horizontal="center" vertical="center"/>
    </xf>
    <xf numFmtId="0" fontId="0" fillId="0" borderId="64" xfId="0" applyBorder="1" applyAlignment="1">
      <alignment horizontal="left" vertical="center"/>
    </xf>
    <xf numFmtId="0" fontId="9" fillId="12" borderId="1" xfId="0" applyFont="1" applyFill="1" applyBorder="1" applyAlignment="1">
      <alignment horizontal="center" vertical="center"/>
    </xf>
    <xf numFmtId="0" fontId="10" fillId="12" borderId="1" xfId="0" applyFont="1" applyFill="1" applyBorder="1" applyAlignment="1">
      <alignment horizontal="center" vertical="center"/>
    </xf>
    <xf numFmtId="0" fontId="10" fillId="12" borderId="2" xfId="0" applyFont="1" applyFill="1" applyBorder="1" applyAlignment="1">
      <alignment horizontal="center" vertical="center"/>
    </xf>
    <xf numFmtId="0" fontId="29" fillId="13" borderId="2" xfId="0" applyFont="1" applyFill="1" applyBorder="1" applyAlignment="1">
      <alignment horizontal="center" vertical="center"/>
    </xf>
    <xf numFmtId="0" fontId="30" fillId="13" borderId="3" xfId="0" applyFont="1" applyFill="1" applyBorder="1" applyAlignment="1">
      <alignment horizontal="center" vertical="center"/>
    </xf>
    <xf numFmtId="0" fontId="30" fillId="13" borderId="4" xfId="0" applyFont="1" applyFill="1" applyBorder="1" applyAlignment="1">
      <alignment horizontal="center" vertical="center"/>
    </xf>
    <xf numFmtId="0" fontId="0" fillId="0" borderId="53" xfId="0" applyBorder="1" applyAlignment="1">
      <alignment horizontal="center" vertical="center"/>
    </xf>
    <xf numFmtId="0" fontId="0" fillId="0" borderId="66" xfId="0" applyBorder="1" applyAlignment="1">
      <alignment horizontal="center" vertical="center"/>
    </xf>
    <xf numFmtId="0" fontId="0" fillId="0" borderId="65" xfId="0" applyBorder="1" applyAlignment="1">
      <alignment horizontal="center" vertical="center"/>
    </xf>
    <xf numFmtId="176" fontId="0" fillId="2" borderId="43" xfId="0" applyNumberFormat="1" applyFill="1" applyBorder="1" applyAlignment="1" applyProtection="1">
      <alignment horizontal="right" vertical="center"/>
      <protection locked="0"/>
    </xf>
    <xf numFmtId="176" fontId="0" fillId="2" borderId="42" xfId="0" applyNumberFormat="1" applyFill="1" applyBorder="1" applyAlignment="1" applyProtection="1">
      <alignment horizontal="right" vertical="center"/>
      <protection locked="0"/>
    </xf>
    <xf numFmtId="0" fontId="0" fillId="10" borderId="17" xfId="0" applyFill="1" applyBorder="1" applyAlignment="1">
      <alignment horizontal="center" vertical="center"/>
    </xf>
    <xf numFmtId="0" fontId="0" fillId="10" borderId="28" xfId="0" applyFill="1" applyBorder="1" applyAlignment="1">
      <alignment horizontal="center" vertical="center"/>
    </xf>
    <xf numFmtId="0" fontId="0" fillId="10" borderId="45" xfId="0" applyFill="1" applyBorder="1" applyAlignment="1">
      <alignment horizontal="center" vertical="center"/>
    </xf>
    <xf numFmtId="0" fontId="0" fillId="10" borderId="61" xfId="0" applyFill="1" applyBorder="1" applyAlignment="1">
      <alignment horizontal="center" vertical="center"/>
    </xf>
    <xf numFmtId="176" fontId="0" fillId="0" borderId="50" xfId="0" applyNumberFormat="1" applyFill="1" applyBorder="1" applyAlignment="1">
      <alignment horizontal="right" vertical="center"/>
    </xf>
    <xf numFmtId="176" fontId="0" fillId="0" borderId="46" xfId="0" applyNumberFormat="1" applyFill="1" applyBorder="1" applyAlignment="1">
      <alignment horizontal="right"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36" xfId="0" applyBorder="1" applyAlignment="1">
      <alignment horizontal="center" vertical="center"/>
    </xf>
    <xf numFmtId="0" fontId="0" fillId="9" borderId="9" xfId="0" applyFill="1" applyBorder="1" applyAlignment="1">
      <alignment vertical="top" wrapText="1"/>
    </xf>
    <xf numFmtId="0" fontId="0" fillId="9" borderId="10" xfId="0" applyFill="1" applyBorder="1" applyAlignment="1">
      <alignment vertical="top" wrapText="1"/>
    </xf>
    <xf numFmtId="0" fontId="0" fillId="9" borderId="11" xfId="0" applyFill="1" applyBorder="1" applyAlignment="1">
      <alignment vertical="top" wrapText="1"/>
    </xf>
    <xf numFmtId="0" fontId="0" fillId="9" borderId="0" xfId="0" applyFill="1" applyBorder="1" applyAlignment="1">
      <alignment vertical="top" wrapText="1"/>
    </xf>
    <xf numFmtId="0" fontId="0" fillId="9" borderId="12" xfId="0" applyFill="1" applyBorder="1" applyAlignment="1">
      <alignment vertical="top" wrapText="1"/>
    </xf>
    <xf numFmtId="0" fontId="0" fillId="9" borderId="13" xfId="0" applyFill="1" applyBorder="1" applyAlignment="1">
      <alignment vertical="top" wrapText="1"/>
    </xf>
    <xf numFmtId="0" fontId="0" fillId="9" borderId="14" xfId="0" applyFill="1" applyBorder="1" applyAlignment="1">
      <alignment vertical="top" wrapText="1"/>
    </xf>
    <xf numFmtId="0" fontId="0" fillId="9" borderId="15" xfId="0" applyFill="1" applyBorder="1" applyAlignment="1">
      <alignment vertical="top" wrapText="1"/>
    </xf>
    <xf numFmtId="0" fontId="0" fillId="6" borderId="8" xfId="0" applyFill="1" applyBorder="1" applyAlignment="1">
      <alignment vertical="center"/>
    </xf>
    <xf numFmtId="0" fontId="0" fillId="6" borderId="9" xfId="0" applyFill="1" applyBorder="1" applyAlignment="1">
      <alignment vertical="center"/>
    </xf>
    <xf numFmtId="176" fontId="0" fillId="2" borderId="7" xfId="0" applyNumberFormat="1" applyFill="1" applyBorder="1" applyAlignment="1" applyProtection="1">
      <alignment horizontal="right" vertical="center"/>
      <protection locked="0"/>
    </xf>
    <xf numFmtId="176" fontId="0" fillId="2" borderId="25" xfId="0" applyNumberFormat="1" applyFill="1" applyBorder="1" applyAlignment="1" applyProtection="1">
      <alignment horizontal="right" vertical="center"/>
      <protection locked="0"/>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10" xfId="0" applyFill="1" applyBorder="1" applyAlignment="1">
      <alignment horizontal="left"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2" borderId="14" xfId="0" applyFill="1" applyBorder="1" applyAlignment="1" applyProtection="1">
      <alignment horizontal="left" vertical="center"/>
      <protection locked="0"/>
    </xf>
    <xf numFmtId="0" fontId="0" fillId="3" borderId="16" xfId="0" applyFill="1" applyBorder="1" applyAlignment="1">
      <alignment horizontal="center" vertical="center"/>
    </xf>
    <xf numFmtId="0" fontId="0" fillId="3" borderId="27" xfId="0" applyFill="1" applyBorder="1" applyAlignment="1">
      <alignment horizontal="center" vertical="center"/>
    </xf>
    <xf numFmtId="0" fontId="0" fillId="2" borderId="42" xfId="0" applyFill="1" applyBorder="1" applyAlignment="1" applyProtection="1">
      <alignment horizontal="center" vertical="center" shrinkToFit="1"/>
      <protection locked="0"/>
    </xf>
    <xf numFmtId="49" fontId="0" fillId="2" borderId="3" xfId="0" applyNumberFormat="1" applyFill="1" applyBorder="1" applyAlignment="1" applyProtection="1">
      <alignment horizontal="center" vertical="center"/>
      <protection locked="0"/>
    </xf>
    <xf numFmtId="49" fontId="0" fillId="2" borderId="4" xfId="0" applyNumberFormat="1" applyFill="1" applyBorder="1" applyAlignment="1" applyProtection="1">
      <alignment horizontal="center" vertical="center"/>
      <protection locked="0"/>
    </xf>
    <xf numFmtId="0" fontId="0" fillId="13" borderId="2" xfId="0" applyFill="1" applyBorder="1" applyAlignment="1">
      <alignment horizontal="center" vertical="center"/>
    </xf>
    <xf numFmtId="0" fontId="0" fillId="13" borderId="3" xfId="0" applyFill="1" applyBorder="1" applyAlignment="1">
      <alignment horizontal="center" vertical="center"/>
    </xf>
    <xf numFmtId="0" fontId="0" fillId="13" borderId="4" xfId="0" applyFill="1" applyBorder="1" applyAlignment="1">
      <alignment horizontal="center" vertical="center"/>
    </xf>
    <xf numFmtId="49" fontId="0" fillId="2" borderId="2" xfId="0" applyNumberFormat="1" applyFill="1" applyBorder="1" applyAlignment="1" applyProtection="1">
      <alignment horizontal="center" vertical="center"/>
      <protection locked="0"/>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18" fillId="0" borderId="11" xfId="0" applyFont="1" applyBorder="1" applyAlignment="1">
      <alignment horizontal="left" vertical="center" wrapText="1"/>
    </xf>
    <xf numFmtId="0" fontId="18" fillId="0" borderId="0" xfId="0" applyFont="1" applyBorder="1" applyAlignment="1">
      <alignment horizontal="left" vertical="center" wrapText="1"/>
    </xf>
    <xf numFmtId="0" fontId="19" fillId="0" borderId="12" xfId="0" applyFont="1" applyBorder="1" applyAlignment="1">
      <alignment horizontal="left" vertical="center" wrapText="1"/>
    </xf>
    <xf numFmtId="0" fontId="0" fillId="2" borderId="13" xfId="0" applyFill="1" applyBorder="1" applyAlignment="1" applyProtection="1">
      <alignment horizontal="right" vertical="center"/>
      <protection locked="0"/>
    </xf>
    <xf numFmtId="0" fontId="0" fillId="0" borderId="10" xfId="0" applyBorder="1" applyAlignment="1">
      <alignment horizontal="center" vertical="center"/>
    </xf>
    <xf numFmtId="0" fontId="0" fillId="0" borderId="35" xfId="0" applyBorder="1" applyAlignment="1">
      <alignment horizontal="center" vertical="center"/>
    </xf>
    <xf numFmtId="0" fontId="0" fillId="0" borderId="9" xfId="0" applyBorder="1" applyAlignment="1">
      <alignment horizontal="center" vertical="center"/>
    </xf>
    <xf numFmtId="0" fontId="9" fillId="12" borderId="1" xfId="0" applyFont="1" applyFill="1" applyBorder="1" applyAlignment="1">
      <alignment horizontal="left" vertical="center"/>
    </xf>
    <xf numFmtId="0" fontId="10" fillId="12" borderId="1" xfId="0" applyFont="1" applyFill="1" applyBorder="1" applyAlignment="1">
      <alignment horizontal="left" vertical="center"/>
    </xf>
    <xf numFmtId="0" fontId="10" fillId="12" borderId="2" xfId="0" applyFont="1" applyFill="1" applyBorder="1" applyAlignment="1">
      <alignment horizontal="left" vertical="center"/>
    </xf>
    <xf numFmtId="0" fontId="12" fillId="0" borderId="0" xfId="0" applyFont="1" applyFill="1" applyAlignment="1">
      <alignment horizontal="center" vertical="center"/>
    </xf>
    <xf numFmtId="0" fontId="0" fillId="0" borderId="29" xfId="0" applyBorder="1" applyAlignment="1">
      <alignment horizontal="left" vertical="center"/>
    </xf>
    <xf numFmtId="0" fontId="0" fillId="0" borderId="0" xfId="0" applyBorder="1" applyAlignment="1">
      <alignment horizontal="left" vertical="center"/>
    </xf>
    <xf numFmtId="0" fontId="0" fillId="0" borderId="12" xfId="0" applyBorder="1" applyAlignment="1">
      <alignment horizontal="left"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cellXfs>
  <cellStyles count="17">
    <cellStyle name="桁区切り 2" xfId="3"/>
    <cellStyle name="標準" xfId="0" builtinId="0"/>
    <cellStyle name="標準 10" xfId="6"/>
    <cellStyle name="標準 11" xfId="7"/>
    <cellStyle name="標準 12" xfId="8"/>
    <cellStyle name="標準 13" xfId="9"/>
    <cellStyle name="標準 14" xfId="10"/>
    <cellStyle name="標準 15" xfId="11"/>
    <cellStyle name="標準 2" xfId="1"/>
    <cellStyle name="標準 2 2" xfId="16"/>
    <cellStyle name="標準 3" xfId="2"/>
    <cellStyle name="標準 3 2" xfId="12"/>
    <cellStyle name="標準 4" xfId="13"/>
    <cellStyle name="標準 5" xfId="14"/>
    <cellStyle name="標準 6" xfId="4"/>
    <cellStyle name="標準 8" xfId="5"/>
    <cellStyle name="標準 9" xfId="15"/>
  </cellStyles>
  <dxfs count="0"/>
  <tableStyles count="0" defaultTableStyle="TableStyleMedium2" defaultPivotStyle="PivotStyleLight16"/>
  <colors>
    <mruColors>
      <color rgb="FFCCFFFF"/>
      <color rgb="FFC4D79B"/>
      <color rgb="FFFFFFCC"/>
      <color rgb="FFD8E4BC"/>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266700</xdr:colOff>
      <xdr:row>0</xdr:row>
      <xdr:rowOff>47625</xdr:rowOff>
    </xdr:from>
    <xdr:to>
      <xdr:col>0</xdr:col>
      <xdr:colOff>914400</xdr:colOff>
      <xdr:row>0</xdr:row>
      <xdr:rowOff>695325</xdr:rowOff>
    </xdr:to>
    <xdr:pic>
      <xdr:nvPicPr>
        <xdr:cNvPr id="4" name="Picture 2378" descr="govv_6cmx6cm"/>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47625"/>
          <a:ext cx="6477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0</xdr:row>
      <xdr:rowOff>714375</xdr:rowOff>
    </xdr:from>
    <xdr:to>
      <xdr:col>12</xdr:col>
      <xdr:colOff>114300</xdr:colOff>
      <xdr:row>0</xdr:row>
      <xdr:rowOff>1019175</xdr:rowOff>
    </xdr:to>
    <xdr:sp macro="" textlink="">
      <xdr:nvSpPr>
        <xdr:cNvPr id="5" name="Rectangle 2379"/>
        <xdr:cNvSpPr>
          <a:spLocks noChangeArrowheads="1"/>
        </xdr:cNvSpPr>
      </xdr:nvSpPr>
      <xdr:spPr bwMode="auto">
        <a:xfrm>
          <a:off x="57150" y="714375"/>
          <a:ext cx="4714875" cy="304800"/>
        </a:xfrm>
        <a:prstGeom prst="rect">
          <a:avLst/>
        </a:prstGeom>
        <a:solidFill>
          <a:srgbClr val="FFFFFF"/>
        </a:solidFill>
        <a:ln w="9525">
          <a:noFill/>
          <a:miter lim="800000"/>
          <a:headEnd/>
          <a:tailEnd/>
        </a:ln>
      </xdr:spPr>
      <xdr:txBody>
        <a:bodyPr vertOverflow="clip" wrap="square" lIns="63360" tIns="8890" rIns="74295" bIns="8890" anchor="t" upright="1"/>
        <a:lstStyle/>
        <a:p>
          <a:pPr algn="l" rtl="0">
            <a:defRPr sz="1000"/>
          </a:pPr>
          <a:r>
            <a:rPr lang="ja-JP" altLang="en-US" sz="800" b="0" i="0" u="none" strike="noStrike" baseline="0">
              <a:solidFill>
                <a:srgbClr val="000000"/>
              </a:solidFill>
              <a:latin typeface="ＭＳ ゴシック"/>
              <a:ea typeface="ＭＳ ゴシック"/>
            </a:rPr>
            <a:t>統計法に基づく国の統計調査です。調査票情報の秘密の保護に万全を期します。</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22</xdr:col>
      <xdr:colOff>133350</xdr:colOff>
      <xdr:row>0</xdr:row>
      <xdr:rowOff>133349</xdr:rowOff>
    </xdr:from>
    <xdr:to>
      <xdr:col>24</xdr:col>
      <xdr:colOff>186600</xdr:colOff>
      <xdr:row>0</xdr:row>
      <xdr:rowOff>853349</xdr:rowOff>
    </xdr:to>
    <xdr:sp macro="" textlink="">
      <xdr:nvSpPr>
        <xdr:cNvPr id="9" name="楕円 8"/>
        <xdr:cNvSpPr/>
      </xdr:nvSpPr>
      <xdr:spPr>
        <a:xfrm>
          <a:off x="8124825" y="133349"/>
          <a:ext cx="720000" cy="7200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3600"/>
            <a:t>医</a:t>
          </a:r>
        </a:p>
      </xdr:txBody>
    </xdr:sp>
    <xdr:clientData/>
  </xdr:twoCellAnchor>
  <xdr:twoCellAnchor editAs="oneCell">
    <xdr:from>
      <xdr:col>15</xdr:col>
      <xdr:colOff>95250</xdr:colOff>
      <xdr:row>0</xdr:row>
      <xdr:rowOff>76200</xdr:rowOff>
    </xdr:from>
    <xdr:to>
      <xdr:col>21</xdr:col>
      <xdr:colOff>323850</xdr:colOff>
      <xdr:row>0</xdr:row>
      <xdr:rowOff>868516</xdr:rowOff>
    </xdr:to>
    <xdr:pic>
      <xdr:nvPicPr>
        <xdr:cNvPr id="7" name="図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53100" y="76200"/>
          <a:ext cx="2228850" cy="7923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180975</xdr:colOff>
      <xdr:row>0</xdr:row>
      <xdr:rowOff>47626</xdr:rowOff>
    </xdr:from>
    <xdr:to>
      <xdr:col>24</xdr:col>
      <xdr:colOff>276223</xdr:colOff>
      <xdr:row>3</xdr:row>
      <xdr:rowOff>19051</xdr:rowOff>
    </xdr:to>
    <xdr:sp macro="" textlink="">
      <xdr:nvSpPr>
        <xdr:cNvPr id="2" name="楕円 1"/>
        <xdr:cNvSpPr/>
      </xdr:nvSpPr>
      <xdr:spPr>
        <a:xfrm>
          <a:off x="8505825" y="47626"/>
          <a:ext cx="428623" cy="4191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400"/>
            <a:t>医</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sheetPr>
  <dimension ref="A1:AU61"/>
  <sheetViews>
    <sheetView tabSelected="1" view="pageBreakPreview" zoomScaleNormal="100" zoomScaleSheetLayoutView="100" workbookViewId="0">
      <selection activeCell="C4" sqref="C4"/>
    </sheetView>
  </sheetViews>
  <sheetFormatPr defaultRowHeight="13.5" x14ac:dyDescent="0.15"/>
  <cols>
    <col min="1" max="1" width="13" bestFit="1" customWidth="1"/>
    <col min="2" max="25" width="4.375" customWidth="1"/>
    <col min="26" max="26" width="1.75" customWidth="1"/>
    <col min="27" max="27" width="93" style="168" customWidth="1"/>
    <col min="28" max="28" width="42.5" customWidth="1"/>
    <col min="29" max="45" width="4.375" customWidth="1"/>
  </cols>
  <sheetData>
    <row r="1" spans="1:27" ht="69.75" customHeight="1" x14ac:dyDescent="0.15">
      <c r="X1" s="177"/>
      <c r="Y1" s="177"/>
      <c r="AA1" s="169" t="s">
        <v>230</v>
      </c>
    </row>
    <row r="2" spans="1:27" ht="18.600000000000001" customHeight="1" x14ac:dyDescent="0.15">
      <c r="A2" t="s">
        <v>232</v>
      </c>
      <c r="B2" s="183" t="s">
        <v>237</v>
      </c>
      <c r="C2" s="183"/>
      <c r="D2" s="183"/>
      <c r="E2" s="183"/>
      <c r="F2" s="183"/>
      <c r="G2" s="183"/>
      <c r="H2" s="183"/>
      <c r="I2" s="183"/>
      <c r="J2" s="183"/>
      <c r="K2" s="183"/>
      <c r="L2" s="183"/>
      <c r="M2" s="183"/>
      <c r="N2" s="183"/>
      <c r="O2" s="183"/>
      <c r="P2" s="183"/>
      <c r="Q2" s="183"/>
      <c r="R2" s="183"/>
      <c r="S2" s="183"/>
      <c r="T2" s="183"/>
      <c r="U2" s="183"/>
      <c r="V2" s="183"/>
    </row>
    <row r="3" spans="1:27" ht="18.600000000000001" customHeight="1" x14ac:dyDescent="0.15">
      <c r="A3" s="62"/>
      <c r="B3" s="63"/>
      <c r="C3" s="63"/>
      <c r="D3" s="63"/>
      <c r="E3" s="63"/>
      <c r="F3" s="63"/>
      <c r="G3" s="63"/>
      <c r="H3" s="63"/>
      <c r="I3" s="63"/>
      <c r="J3" s="63"/>
      <c r="K3" s="63"/>
      <c r="L3" s="63"/>
      <c r="M3" s="63"/>
      <c r="N3" s="63"/>
      <c r="O3" s="63"/>
      <c r="P3" s="63"/>
      <c r="Q3" s="63"/>
      <c r="R3" s="63"/>
      <c r="S3" s="63"/>
      <c r="T3" s="63"/>
      <c r="U3" s="63"/>
      <c r="V3" s="63"/>
      <c r="W3" s="63"/>
      <c r="X3" s="63"/>
      <c r="Y3" s="63"/>
    </row>
    <row r="4" spans="1:27" ht="18.600000000000001" customHeight="1" x14ac:dyDescent="0.15">
      <c r="A4" s="72" t="s">
        <v>37</v>
      </c>
      <c r="B4" s="138">
        <v>3</v>
      </c>
      <c r="C4" s="139">
        <v>2</v>
      </c>
      <c r="D4" s="140"/>
      <c r="E4" s="141"/>
      <c r="F4" s="142"/>
      <c r="G4" s="139"/>
      <c r="S4" s="178" t="s">
        <v>4</v>
      </c>
      <c r="T4" s="178"/>
      <c r="U4" s="179"/>
      <c r="V4" s="180" t="s">
        <v>451</v>
      </c>
      <c r="W4" s="181"/>
      <c r="X4" s="181"/>
      <c r="Y4" s="182"/>
      <c r="AA4" s="166" t="str">
        <f>IF(OR(B4="",C4="",D4="",E4="",F4="",G4="",V4=""),"！「"&amp;A4&amp;"」又は「"&amp;S4&amp;"」が未記入です！","OK")</f>
        <v>！「整理記号・番号」又は「都道府県名」が未記入です！</v>
      </c>
    </row>
    <row r="5" spans="1:27" ht="5.25" customHeight="1" x14ac:dyDescent="0.15"/>
    <row r="6" spans="1:27" ht="18.600000000000001" customHeight="1" x14ac:dyDescent="0.15">
      <c r="A6" t="s">
        <v>0</v>
      </c>
      <c r="B6" s="180"/>
      <c r="C6" s="181"/>
      <c r="D6" s="181"/>
      <c r="E6" s="181"/>
      <c r="F6" s="181"/>
      <c r="G6" s="182"/>
      <c r="I6" s="111" t="s">
        <v>3</v>
      </c>
      <c r="J6" s="138"/>
      <c r="K6" s="143"/>
      <c r="L6" s="138"/>
      <c r="M6" s="139"/>
      <c r="AA6" s="166" t="str">
        <f>IF(OR(B6="",J6="",K6="",L6="",M6=""),"！「"&amp;A6&amp;"」又は「"&amp;I6&amp;"」が未記入です！","OK")</f>
        <v>！「二次医療圏名」又は「符号」が未記入です！</v>
      </c>
    </row>
    <row r="7" spans="1:27" ht="5.25" customHeight="1" x14ac:dyDescent="0.15">
      <c r="I7" s="111"/>
    </row>
    <row r="8" spans="1:27" ht="18.600000000000001" customHeight="1" x14ac:dyDescent="0.15">
      <c r="A8" t="s">
        <v>1</v>
      </c>
      <c r="B8" s="180"/>
      <c r="C8" s="181"/>
      <c r="D8" s="181"/>
      <c r="E8" s="181"/>
      <c r="F8" s="181"/>
      <c r="G8" s="182"/>
      <c r="I8" s="111" t="s">
        <v>3</v>
      </c>
      <c r="J8" s="138"/>
      <c r="K8" s="139"/>
      <c r="M8" s="1"/>
      <c r="N8" s="1"/>
      <c r="O8" s="1"/>
      <c r="AA8" s="166" t="str">
        <f>IF(OR(B8="",J8="",K8=""),"！「"&amp;A8&amp;"」又は「"&amp;I8&amp;"」が未記入です！","OK")</f>
        <v>！「所轄保健所名」又は「符号」が未記入です！</v>
      </c>
    </row>
    <row r="9" spans="1:27" ht="5.25" customHeight="1" x14ac:dyDescent="0.15">
      <c r="I9" s="111"/>
    </row>
    <row r="10" spans="1:27" ht="18.600000000000001" customHeight="1" x14ac:dyDescent="0.15">
      <c r="A10" t="s">
        <v>2</v>
      </c>
      <c r="B10" s="180"/>
      <c r="C10" s="181"/>
      <c r="D10" s="181"/>
      <c r="E10" s="181"/>
      <c r="F10" s="181"/>
      <c r="G10" s="182"/>
      <c r="I10" s="111" t="s">
        <v>3</v>
      </c>
      <c r="J10" s="138"/>
      <c r="K10" s="143"/>
      <c r="L10" s="138"/>
      <c r="M10" s="142"/>
      <c r="N10" s="139"/>
      <c r="AA10" s="166" t="str">
        <f>IF(OR(B10="",J10="",K10="",L10="",M10="",N10=""),"！「"&amp;A10&amp;"」又は「"&amp;I10&amp;"」が未記入です！","OK")</f>
        <v>！「市町村名」又は「符号」が未記入です！</v>
      </c>
    </row>
    <row r="11" spans="1:27" ht="6" customHeight="1" x14ac:dyDescent="0.15"/>
    <row r="12" spans="1:27" ht="18.600000000000001" customHeight="1" x14ac:dyDescent="0.15">
      <c r="A12" s="191" t="s">
        <v>5</v>
      </c>
      <c r="B12" s="191"/>
      <c r="C12" s="192"/>
      <c r="D12" s="193"/>
      <c r="E12" s="194"/>
      <c r="F12" s="194"/>
      <c r="G12" s="194"/>
      <c r="H12" s="194"/>
      <c r="I12" s="194"/>
      <c r="J12" s="194"/>
      <c r="K12" s="194"/>
      <c r="L12" s="194"/>
      <c r="M12" s="194"/>
      <c r="N12" s="194"/>
      <c r="O12" s="194"/>
      <c r="P12" s="194"/>
      <c r="Q12" s="194"/>
      <c r="R12" s="194"/>
      <c r="S12" s="194"/>
      <c r="T12" s="194"/>
      <c r="U12" s="194"/>
      <c r="V12" s="194"/>
      <c r="W12" s="194"/>
      <c r="X12" s="194"/>
      <c r="Y12" s="195"/>
      <c r="AA12" s="166" t="str">
        <f>IF(OR(D12=""),"！「"&amp;A12&amp;"」が未記入です！","OK")</f>
        <v>！「フリガナ」が未記入です！</v>
      </c>
    </row>
    <row r="13" spans="1:27" ht="18.600000000000001" customHeight="1" x14ac:dyDescent="0.15">
      <c r="A13" s="196" t="s">
        <v>6</v>
      </c>
      <c r="B13" s="196"/>
      <c r="C13" s="197"/>
      <c r="D13" s="198"/>
      <c r="E13" s="199"/>
      <c r="F13" s="199"/>
      <c r="G13" s="199"/>
      <c r="H13" s="199"/>
      <c r="I13" s="199"/>
      <c r="J13" s="199"/>
      <c r="K13" s="199"/>
      <c r="L13" s="199"/>
      <c r="M13" s="199"/>
      <c r="N13" s="199"/>
      <c r="O13" s="199"/>
      <c r="P13" s="199"/>
      <c r="Q13" s="199"/>
      <c r="R13" s="199"/>
      <c r="S13" s="199"/>
      <c r="T13" s="199"/>
      <c r="U13" s="199"/>
      <c r="V13" s="199"/>
      <c r="W13" s="199"/>
      <c r="X13" s="199"/>
      <c r="Y13" s="200"/>
      <c r="AA13" s="166" t="str">
        <f>IF(OR(D13=""),"！「"&amp;A13&amp;"」が未記入です！","OK")</f>
        <v>！「(1)無医地区名」が未記入です！</v>
      </c>
    </row>
    <row r="14" spans="1:27" ht="18.600000000000001" customHeight="1" x14ac:dyDescent="0.15">
      <c r="A14" s="201" t="s">
        <v>7</v>
      </c>
      <c r="B14" s="201"/>
      <c r="C14" s="201"/>
      <c r="D14" s="202"/>
      <c r="E14" s="203"/>
      <c r="F14" s="138"/>
      <c r="G14" s="142"/>
      <c r="H14" s="142"/>
      <c r="I14" s="139"/>
      <c r="J14" s="13" t="s">
        <v>238</v>
      </c>
      <c r="K14" s="138"/>
      <c r="L14" s="139"/>
      <c r="M14" s="13" t="s">
        <v>239</v>
      </c>
      <c r="N14" s="138"/>
      <c r="O14" s="139"/>
      <c r="P14" s="24"/>
      <c r="Q14" s="24"/>
      <c r="R14" s="24"/>
      <c r="S14" s="24"/>
      <c r="T14" s="24"/>
      <c r="U14" s="24"/>
      <c r="V14" s="24"/>
      <c r="W14" s="24"/>
      <c r="X14" s="24"/>
      <c r="Y14" s="11"/>
      <c r="AA14" s="166" t="str">
        <f>IF(OR(F14="",G14="",H14="",I14="",K14="",L14="",N14="",O14=""),"！「"&amp;A14&amp;"」が未記入です！","OK")</f>
        <v>！「(2)メッシュコード」が未記入です！</v>
      </c>
    </row>
    <row r="15" spans="1:27" ht="18.600000000000001" customHeight="1" x14ac:dyDescent="0.15">
      <c r="A15" s="204" t="s">
        <v>63</v>
      </c>
      <c r="B15" s="205"/>
      <c r="C15" s="205"/>
      <c r="D15" s="208" t="s">
        <v>9</v>
      </c>
      <c r="E15" s="209"/>
      <c r="F15" s="209"/>
      <c r="G15" s="209"/>
      <c r="H15" s="209"/>
      <c r="I15" s="209"/>
      <c r="J15" s="209"/>
      <c r="K15" s="209"/>
      <c r="L15" s="209"/>
      <c r="M15" s="209"/>
      <c r="N15" s="209"/>
      <c r="O15" s="209"/>
      <c r="P15" s="209"/>
      <c r="Q15" s="209"/>
      <c r="R15" s="209"/>
      <c r="S15" s="209"/>
      <c r="T15" s="209"/>
      <c r="U15" s="209"/>
      <c r="V15" s="209"/>
      <c r="W15" s="209"/>
      <c r="X15" s="210"/>
      <c r="Y15" s="211"/>
      <c r="AA15" s="166" t="str">
        <f>IF(OR(Y15=""),"！「"&amp;A15&amp;"」が未記入です！","OK")</f>
        <v>！「(3)調査対象となる事情」が未記入です！</v>
      </c>
    </row>
    <row r="16" spans="1:27" ht="18.600000000000001" customHeight="1" x14ac:dyDescent="0.15">
      <c r="A16" s="206"/>
      <c r="B16" s="207"/>
      <c r="C16" s="207"/>
      <c r="D16" s="213" t="s">
        <v>10</v>
      </c>
      <c r="E16" s="214"/>
      <c r="F16" s="214"/>
      <c r="G16" s="214"/>
      <c r="H16" s="214"/>
      <c r="I16" s="214"/>
      <c r="J16" s="214"/>
      <c r="K16" s="214"/>
      <c r="L16" s="214"/>
      <c r="M16" s="214"/>
      <c r="N16" s="214"/>
      <c r="O16" s="214"/>
      <c r="P16" s="214"/>
      <c r="Q16" s="214"/>
      <c r="R16" s="214"/>
      <c r="S16" s="214"/>
      <c r="T16" s="214"/>
      <c r="U16" s="214"/>
      <c r="V16" s="214"/>
      <c r="W16" s="214"/>
      <c r="X16" s="215"/>
      <c r="Y16" s="212"/>
    </row>
    <row r="17" spans="1:47" ht="18.600000000000001" customHeight="1" x14ac:dyDescent="0.15">
      <c r="A17" s="43"/>
      <c r="B17" s="44"/>
      <c r="C17" s="44"/>
      <c r="D17" s="55" t="s">
        <v>266</v>
      </c>
      <c r="E17" s="41"/>
      <c r="F17" s="41"/>
      <c r="G17" s="41"/>
      <c r="H17" s="41"/>
      <c r="I17" s="41"/>
      <c r="J17" s="41"/>
      <c r="K17" s="41"/>
      <c r="L17" s="41"/>
      <c r="M17" s="41"/>
      <c r="N17" s="41"/>
      <c r="O17" s="41"/>
      <c r="P17" s="41"/>
      <c r="Q17" s="41"/>
      <c r="R17" s="41"/>
      <c r="S17" s="41"/>
      <c r="T17" s="41"/>
      <c r="U17" s="41"/>
      <c r="V17" s="41"/>
      <c r="W17" s="41"/>
      <c r="X17" s="41"/>
      <c r="Y17" s="45"/>
    </row>
    <row r="18" spans="1:47" ht="18.600000000000001" customHeight="1" x14ac:dyDescent="0.15">
      <c r="A18" s="43"/>
      <c r="B18" s="44"/>
      <c r="C18" s="44"/>
      <c r="D18" s="144">
        <v>1</v>
      </c>
      <c r="E18" s="333" t="s">
        <v>233</v>
      </c>
      <c r="F18" s="334"/>
      <c r="G18" s="334"/>
      <c r="H18" s="334"/>
      <c r="I18" s="334"/>
      <c r="J18" s="334"/>
      <c r="K18" s="334"/>
      <c r="L18" s="334"/>
      <c r="M18" s="334"/>
      <c r="N18" s="334"/>
      <c r="O18" s="334"/>
      <c r="P18" s="334"/>
      <c r="Q18" s="334"/>
      <c r="R18" s="334"/>
      <c r="S18" s="334"/>
      <c r="T18" s="334"/>
      <c r="U18" s="334"/>
      <c r="V18" s="334"/>
      <c r="W18" s="334"/>
      <c r="X18" s="334"/>
      <c r="Y18" s="335"/>
      <c r="AA18" s="166" t="b">
        <f>IF(Y15="a",IF(OR(D18="①",D19="②",D20="③",D21="④",D22="⑤"),"aを選択した場合は○で囲む必要はありません","OK"),IF(Y15="b",IF(OR(D18="①",D19="②",D20="③",D21="④",D22="⑤"),"OK","該当する番号を○で囲ってください")))</f>
        <v>0</v>
      </c>
    </row>
    <row r="19" spans="1:47" ht="18.600000000000001" customHeight="1" x14ac:dyDescent="0.15">
      <c r="A19" s="43"/>
      <c r="B19" s="44"/>
      <c r="C19" s="44"/>
      <c r="D19" s="145">
        <v>2</v>
      </c>
      <c r="E19" s="333" t="s">
        <v>234</v>
      </c>
      <c r="F19" s="334"/>
      <c r="G19" s="334"/>
      <c r="H19" s="334"/>
      <c r="I19" s="334"/>
      <c r="J19" s="334"/>
      <c r="K19" s="334"/>
      <c r="L19" s="334"/>
      <c r="M19" s="334"/>
      <c r="N19" s="334"/>
      <c r="O19" s="334"/>
      <c r="P19" s="334"/>
      <c r="Q19" s="334"/>
      <c r="R19" s="334"/>
      <c r="S19" s="334"/>
      <c r="T19" s="334"/>
      <c r="U19" s="334"/>
      <c r="V19" s="334"/>
      <c r="W19" s="334"/>
      <c r="X19" s="334"/>
      <c r="Y19" s="335"/>
    </row>
    <row r="20" spans="1:47" ht="18.600000000000001" customHeight="1" x14ac:dyDescent="0.15">
      <c r="A20" s="43"/>
      <c r="B20" s="44"/>
      <c r="C20" s="44"/>
      <c r="D20" s="145">
        <v>3</v>
      </c>
      <c r="E20" s="333" t="s">
        <v>235</v>
      </c>
      <c r="F20" s="334"/>
      <c r="G20" s="334"/>
      <c r="H20" s="334"/>
      <c r="I20" s="334"/>
      <c r="J20" s="334"/>
      <c r="K20" s="334"/>
      <c r="L20" s="334"/>
      <c r="M20" s="334"/>
      <c r="N20" s="334"/>
      <c r="O20" s="334"/>
      <c r="P20" s="334"/>
      <c r="Q20" s="334"/>
      <c r="R20" s="334"/>
      <c r="S20" s="334"/>
      <c r="T20" s="334"/>
      <c r="U20" s="334"/>
      <c r="V20" s="334"/>
      <c r="W20" s="334"/>
      <c r="X20" s="334"/>
      <c r="Y20" s="335"/>
    </row>
    <row r="21" spans="1:47" ht="18.600000000000001" customHeight="1" x14ac:dyDescent="0.15">
      <c r="A21" s="43"/>
      <c r="B21" s="44"/>
      <c r="C21" s="44"/>
      <c r="D21" s="144">
        <v>4</v>
      </c>
      <c r="E21" s="336" t="s">
        <v>255</v>
      </c>
      <c r="F21" s="337"/>
      <c r="G21" s="337"/>
      <c r="H21" s="337"/>
      <c r="I21" s="337"/>
      <c r="J21" s="337"/>
      <c r="K21" s="337"/>
      <c r="L21" s="337"/>
      <c r="M21" s="337"/>
      <c r="N21" s="337"/>
      <c r="O21" s="337"/>
      <c r="P21" s="337"/>
      <c r="Q21" s="337"/>
      <c r="R21" s="337"/>
      <c r="S21" s="337"/>
      <c r="T21" s="337"/>
      <c r="U21" s="337"/>
      <c r="V21" s="337"/>
      <c r="W21" s="337"/>
      <c r="X21" s="337"/>
      <c r="Y21" s="338"/>
    </row>
    <row r="22" spans="1:47" ht="18.600000000000001" customHeight="1" x14ac:dyDescent="0.15">
      <c r="A22" s="43"/>
      <c r="B22" s="44"/>
      <c r="C22" s="44"/>
      <c r="D22" s="144">
        <v>5</v>
      </c>
      <c r="E22" s="333" t="s">
        <v>236</v>
      </c>
      <c r="F22" s="334"/>
      <c r="G22" s="334"/>
      <c r="H22" s="334"/>
      <c r="I22" s="334"/>
      <c r="J22" s="334"/>
      <c r="K22" s="334"/>
      <c r="L22" s="334"/>
      <c r="M22" s="334"/>
      <c r="N22" s="334"/>
      <c r="O22" s="334"/>
      <c r="P22" s="334"/>
      <c r="Q22" s="334"/>
      <c r="R22" s="334"/>
      <c r="S22" s="334"/>
      <c r="T22" s="334"/>
      <c r="U22" s="334"/>
      <c r="V22" s="334"/>
      <c r="W22" s="334"/>
      <c r="X22" s="334"/>
      <c r="Y22" s="335"/>
    </row>
    <row r="23" spans="1:47" ht="18.600000000000001" customHeight="1" x14ac:dyDescent="0.15">
      <c r="A23" s="216" t="s">
        <v>96</v>
      </c>
      <c r="B23" s="217"/>
      <c r="C23" s="217"/>
      <c r="D23" s="21" t="s">
        <v>268</v>
      </c>
      <c r="E23" s="14"/>
      <c r="F23" s="14"/>
      <c r="G23" s="14"/>
      <c r="H23" s="14"/>
      <c r="I23" s="14"/>
      <c r="J23" s="14"/>
      <c r="K23" s="14"/>
      <c r="L23" s="14"/>
      <c r="M23" s="14"/>
      <c r="N23" s="14"/>
      <c r="O23" s="14"/>
      <c r="P23" s="14"/>
      <c r="Q23" s="14"/>
      <c r="R23" s="14"/>
      <c r="S23" s="14"/>
      <c r="T23" s="15"/>
      <c r="U23" s="15"/>
      <c r="V23" s="15"/>
      <c r="W23" s="15"/>
      <c r="X23" s="16"/>
      <c r="Y23" s="25"/>
      <c r="AA23" s="166" t="str">
        <f>IF(AND(D24=1,H24=2,L24=3,P24=4,D25=5,H25=6,L25=7,P25=8),"！「"&amp;A23&amp;"」が未記入です！","OK")</f>
        <v>！「
(4)法律適用状況」が未記入です！</v>
      </c>
    </row>
    <row r="24" spans="1:47" ht="18.600000000000001" customHeight="1" x14ac:dyDescent="0.15">
      <c r="A24" s="218"/>
      <c r="B24" s="219"/>
      <c r="C24" s="219"/>
      <c r="D24" s="144">
        <v>1</v>
      </c>
      <c r="E24" s="221" t="s">
        <v>98</v>
      </c>
      <c r="F24" s="221"/>
      <c r="G24" s="221"/>
      <c r="H24" s="144">
        <v>2</v>
      </c>
      <c r="I24" s="221" t="s">
        <v>100</v>
      </c>
      <c r="J24" s="221"/>
      <c r="K24" s="222"/>
      <c r="L24" s="144">
        <v>3</v>
      </c>
      <c r="M24" s="221" t="s">
        <v>101</v>
      </c>
      <c r="N24" s="221"/>
      <c r="O24" s="222"/>
      <c r="P24" s="147">
        <v>4</v>
      </c>
      <c r="Q24" s="221" t="s">
        <v>102</v>
      </c>
      <c r="R24" s="221"/>
      <c r="S24" s="222"/>
      <c r="T24" s="33"/>
      <c r="U24" s="33"/>
      <c r="V24" s="33"/>
      <c r="W24" s="33"/>
      <c r="X24" s="10"/>
      <c r="Y24" s="25"/>
      <c r="AU24" s="29"/>
    </row>
    <row r="25" spans="1:47" ht="18.600000000000001" customHeight="1" x14ac:dyDescent="0.15">
      <c r="A25" s="220"/>
      <c r="B25" s="219"/>
      <c r="C25" s="219"/>
      <c r="D25" s="146">
        <v>5</v>
      </c>
      <c r="E25" s="214" t="s">
        <v>99</v>
      </c>
      <c r="F25" s="214"/>
      <c r="G25" s="214"/>
      <c r="H25" s="146">
        <v>6</v>
      </c>
      <c r="I25" s="214" t="s">
        <v>97</v>
      </c>
      <c r="J25" s="214"/>
      <c r="K25" s="223"/>
      <c r="L25" s="146">
        <v>7</v>
      </c>
      <c r="M25" s="214" t="s">
        <v>128</v>
      </c>
      <c r="N25" s="214"/>
      <c r="O25" s="223"/>
      <c r="P25" s="148">
        <v>8</v>
      </c>
      <c r="Q25" s="214" t="s">
        <v>103</v>
      </c>
      <c r="R25" s="214"/>
      <c r="S25" s="223"/>
      <c r="T25" s="18"/>
      <c r="U25" s="18"/>
      <c r="V25" s="18"/>
      <c r="W25" s="18"/>
      <c r="X25" s="19"/>
      <c r="Y25" s="34"/>
      <c r="AA25" s="166"/>
      <c r="AU25" s="29"/>
    </row>
    <row r="26" spans="1:47" ht="18.600000000000001" customHeight="1" x14ac:dyDescent="0.15">
      <c r="A26" s="231" t="s">
        <v>8</v>
      </c>
      <c r="B26" s="232"/>
      <c r="C26" s="232"/>
      <c r="D26" s="186"/>
      <c r="E26" s="187"/>
      <c r="F26" s="184" t="s">
        <v>57</v>
      </c>
      <c r="G26" s="185"/>
      <c r="H26" s="339" t="s">
        <v>58</v>
      </c>
      <c r="I26" s="340"/>
      <c r="J26" s="340"/>
      <c r="K26" s="340"/>
      <c r="L26" s="341"/>
      <c r="M26" s="186"/>
      <c r="N26" s="187"/>
      <c r="O26" s="184" t="s">
        <v>57</v>
      </c>
      <c r="P26" s="185"/>
      <c r="Q26" s="188" t="s">
        <v>55</v>
      </c>
      <c r="R26" s="189"/>
      <c r="S26" s="189"/>
      <c r="T26" s="189"/>
      <c r="U26" s="190"/>
      <c r="V26" s="186"/>
      <c r="W26" s="187"/>
      <c r="X26" s="184" t="s">
        <v>57</v>
      </c>
      <c r="Y26" s="185"/>
      <c r="AA26" s="166" t="str">
        <f>IF(OR(D26="",M26="",V26=""),"！「"&amp;A26&amp;"」又は「"&amp;H26&amp;"」又は「"&amp;Q26&amp;"」が未記入です！","OK")</f>
        <v>！「(5)総世帯数」又は「(6)高齢者世帯数」又は「(7)自動車（船）保有世帯数」が未記入です！</v>
      </c>
      <c r="AU26" s="27"/>
    </row>
    <row r="27" spans="1:47" ht="18.600000000000001" customHeight="1" x14ac:dyDescent="0.15">
      <c r="A27" s="224" t="s">
        <v>56</v>
      </c>
      <c r="B27" s="224"/>
      <c r="C27" s="224"/>
      <c r="D27" s="225" t="s">
        <v>11</v>
      </c>
      <c r="E27" s="227" t="s">
        <v>129</v>
      </c>
      <c r="F27" s="228"/>
      <c r="G27" s="228"/>
      <c r="H27" s="228"/>
      <c r="I27" s="228"/>
      <c r="J27" s="149"/>
      <c r="K27" s="54" t="s">
        <v>130</v>
      </c>
      <c r="L27" s="149"/>
      <c r="M27" s="229" t="s">
        <v>131</v>
      </c>
      <c r="N27" s="229"/>
      <c r="O27" s="229"/>
      <c r="P27" s="229"/>
      <c r="Q27" s="229"/>
      <c r="R27" s="229"/>
      <c r="S27" s="230"/>
      <c r="T27" s="233" t="s">
        <v>20</v>
      </c>
      <c r="U27" s="233"/>
      <c r="V27" s="233"/>
      <c r="W27" s="233" t="s">
        <v>21</v>
      </c>
      <c r="X27" s="233"/>
      <c r="Y27" s="233"/>
      <c r="AA27" s="166" t="str">
        <f>IF(OR(J27="",L27=""),"！「時点」が未記入です！","OK")</f>
        <v>！「時点」が未記入です！</v>
      </c>
      <c r="AU27" s="28"/>
    </row>
    <row r="28" spans="1:47" ht="18.600000000000001" customHeight="1" x14ac:dyDescent="0.15">
      <c r="A28" s="224"/>
      <c r="B28" s="224"/>
      <c r="C28" s="224"/>
      <c r="D28" s="226"/>
      <c r="E28" s="234" t="s">
        <v>15</v>
      </c>
      <c r="F28" s="235"/>
      <c r="G28" s="236"/>
      <c r="H28" s="234" t="s">
        <v>16</v>
      </c>
      <c r="I28" s="235"/>
      <c r="J28" s="236"/>
      <c r="K28" s="234" t="s">
        <v>17</v>
      </c>
      <c r="L28" s="235"/>
      <c r="M28" s="235"/>
      <c r="N28" s="234" t="s">
        <v>18</v>
      </c>
      <c r="O28" s="235"/>
      <c r="P28" s="236"/>
      <c r="Q28" s="234" t="s">
        <v>19</v>
      </c>
      <c r="R28" s="235"/>
      <c r="S28" s="236"/>
      <c r="T28" s="233"/>
      <c r="U28" s="233"/>
      <c r="V28" s="233"/>
      <c r="W28" s="233"/>
      <c r="X28" s="233"/>
      <c r="Y28" s="233"/>
    </row>
    <row r="29" spans="1:47" ht="18.600000000000001" customHeight="1" x14ac:dyDescent="0.15">
      <c r="A29" s="224"/>
      <c r="B29" s="224"/>
      <c r="C29" s="224"/>
      <c r="D29" s="40" t="s">
        <v>12</v>
      </c>
      <c r="E29" s="238">
        <f>SUM(H29:S29)</f>
        <v>0</v>
      </c>
      <c r="F29" s="239"/>
      <c r="G29" s="240"/>
      <c r="H29" s="237"/>
      <c r="I29" s="237"/>
      <c r="J29" s="237"/>
      <c r="K29" s="241"/>
      <c r="L29" s="242"/>
      <c r="M29" s="243"/>
      <c r="N29" s="237"/>
      <c r="O29" s="237"/>
      <c r="P29" s="237"/>
      <c r="Q29" s="237"/>
      <c r="R29" s="241"/>
      <c r="S29" s="237"/>
      <c r="T29" s="237"/>
      <c r="U29" s="237"/>
      <c r="V29" s="237"/>
      <c r="W29" s="237"/>
      <c r="X29" s="237"/>
      <c r="Y29" s="237"/>
      <c r="AA29" s="166" t="str">
        <f>IF(OR(H29="",K29="",N29="",Q29=""&lt;T29="",W29="",H30="",K30="",N30="",Q30="",T30="",W30="",H31="",K31="",N31="",Q31="",T31="",W31=""),"！「"&amp;A27&amp;"」が未記入です！","OK")</f>
        <v>！「
(8)地区内人口等の状況」が未記入です！</v>
      </c>
    </row>
    <row r="30" spans="1:47" ht="18.600000000000001" customHeight="1" x14ac:dyDescent="0.15">
      <c r="A30" s="224"/>
      <c r="B30" s="224"/>
      <c r="C30" s="224"/>
      <c r="D30" s="40" t="s">
        <v>13</v>
      </c>
      <c r="E30" s="238">
        <f>SUM(H30:S30)</f>
        <v>0</v>
      </c>
      <c r="F30" s="239"/>
      <c r="G30" s="240"/>
      <c r="H30" s="237"/>
      <c r="I30" s="237"/>
      <c r="J30" s="237"/>
      <c r="K30" s="241"/>
      <c r="L30" s="242"/>
      <c r="M30" s="243"/>
      <c r="N30" s="237"/>
      <c r="O30" s="237"/>
      <c r="P30" s="237"/>
      <c r="Q30" s="237"/>
      <c r="R30" s="241"/>
      <c r="S30" s="237"/>
      <c r="T30" s="237"/>
      <c r="U30" s="237"/>
      <c r="V30" s="237"/>
      <c r="W30" s="237"/>
      <c r="X30" s="237"/>
      <c r="Y30" s="237"/>
    </row>
    <row r="31" spans="1:47" ht="18.600000000000001" customHeight="1" x14ac:dyDescent="0.15">
      <c r="A31" s="224"/>
      <c r="B31" s="224"/>
      <c r="C31" s="224"/>
      <c r="D31" s="46" t="s">
        <v>14</v>
      </c>
      <c r="E31" s="252">
        <f>SUM(H31:S31)</f>
        <v>0</v>
      </c>
      <c r="F31" s="253"/>
      <c r="G31" s="254"/>
      <c r="H31" s="244"/>
      <c r="I31" s="244"/>
      <c r="J31" s="244"/>
      <c r="K31" s="255"/>
      <c r="L31" s="256"/>
      <c r="M31" s="256"/>
      <c r="N31" s="244"/>
      <c r="O31" s="244"/>
      <c r="P31" s="244"/>
      <c r="Q31" s="244"/>
      <c r="R31" s="255"/>
      <c r="S31" s="244"/>
      <c r="T31" s="244"/>
      <c r="U31" s="244"/>
      <c r="V31" s="244"/>
      <c r="W31" s="244"/>
      <c r="X31" s="244"/>
      <c r="Y31" s="244"/>
    </row>
    <row r="32" spans="1:47" ht="18.600000000000001" customHeight="1" x14ac:dyDescent="0.15">
      <c r="A32" s="224"/>
      <c r="B32" s="224"/>
      <c r="C32" s="224"/>
      <c r="D32" s="56"/>
      <c r="E32" s="245">
        <f>SUM(H32:S32)</f>
        <v>0</v>
      </c>
      <c r="F32" s="246"/>
      <c r="G32" s="247"/>
      <c r="H32" s="248">
        <f>SUM(H29:J30)</f>
        <v>0</v>
      </c>
      <c r="I32" s="249"/>
      <c r="J32" s="250"/>
      <c r="K32" s="248">
        <f>SUM(K29:M30)</f>
        <v>0</v>
      </c>
      <c r="L32" s="249"/>
      <c r="M32" s="249"/>
      <c r="N32" s="248">
        <f>SUM(N29:P30)</f>
        <v>0</v>
      </c>
      <c r="O32" s="249"/>
      <c r="P32" s="250"/>
      <c r="Q32" s="248">
        <f>SUM(Q29:S30)</f>
        <v>0</v>
      </c>
      <c r="R32" s="249"/>
      <c r="S32" s="250"/>
      <c r="T32" s="251">
        <f>SUM(T29:V30)</f>
        <v>0</v>
      </c>
      <c r="U32" s="251"/>
      <c r="V32" s="251"/>
      <c r="W32" s="251">
        <f>SUM(W29:Y30)</f>
        <v>0</v>
      </c>
      <c r="X32" s="251"/>
      <c r="Y32" s="251"/>
    </row>
    <row r="33" spans="1:27" ht="18.600000000000001" customHeight="1" x14ac:dyDescent="0.15">
      <c r="A33" s="216" t="s">
        <v>256</v>
      </c>
      <c r="B33" s="326"/>
      <c r="C33" s="327"/>
      <c r="D33" s="278" t="s">
        <v>67</v>
      </c>
      <c r="E33" s="279"/>
      <c r="F33" s="280"/>
      <c r="G33" s="285" t="s">
        <v>25</v>
      </c>
      <c r="H33" s="285"/>
      <c r="I33" s="286"/>
      <c r="J33" s="273" t="s">
        <v>267</v>
      </c>
      <c r="K33" s="274"/>
      <c r="L33" s="274"/>
      <c r="M33" s="274"/>
      <c r="N33" s="274"/>
      <c r="O33" s="274"/>
      <c r="P33" s="274"/>
      <c r="Q33" s="274"/>
      <c r="R33" s="274"/>
      <c r="S33" s="274"/>
      <c r="T33" s="274"/>
      <c r="U33" s="274"/>
      <c r="V33" s="274"/>
      <c r="W33" s="274"/>
      <c r="X33" s="274"/>
      <c r="Y33" s="275"/>
      <c r="AA33" s="166" t="str">
        <f>IF(AND(J34=1,O34=2,T34=3,J35=4,O35=5),"！「"&amp;G33&amp;"」が未記入です！","OK")</f>
        <v>！「実施主体」が未記入です！</v>
      </c>
    </row>
    <row r="34" spans="1:27" ht="18.600000000000001" customHeight="1" x14ac:dyDescent="0.15">
      <c r="A34" s="218"/>
      <c r="B34" s="328"/>
      <c r="C34" s="329"/>
      <c r="D34" s="278"/>
      <c r="E34" s="279"/>
      <c r="F34" s="280"/>
      <c r="G34" s="285"/>
      <c r="H34" s="285"/>
      <c r="I34" s="286"/>
      <c r="J34" s="144">
        <v>1</v>
      </c>
      <c r="K34" s="221" t="s">
        <v>108</v>
      </c>
      <c r="L34" s="221"/>
      <c r="M34" s="221"/>
      <c r="N34" s="221"/>
      <c r="O34" s="145">
        <v>2</v>
      </c>
      <c r="P34" s="209" t="s">
        <v>109</v>
      </c>
      <c r="Q34" s="209"/>
      <c r="R34" s="209"/>
      <c r="S34" s="287"/>
      <c r="T34" s="145">
        <v>3</v>
      </c>
      <c r="U34" s="276" t="s">
        <v>114</v>
      </c>
      <c r="V34" s="221"/>
      <c r="W34" s="221"/>
      <c r="X34" s="221"/>
      <c r="Y34" s="222"/>
    </row>
    <row r="35" spans="1:27" ht="18.600000000000001" customHeight="1" x14ac:dyDescent="0.15">
      <c r="A35" s="218"/>
      <c r="B35" s="328"/>
      <c r="C35" s="329"/>
      <c r="D35" s="281"/>
      <c r="E35" s="279"/>
      <c r="F35" s="280"/>
      <c r="G35" s="257"/>
      <c r="H35" s="257"/>
      <c r="I35" s="258"/>
      <c r="J35" s="144">
        <v>4</v>
      </c>
      <c r="K35" s="288" t="s">
        <v>115</v>
      </c>
      <c r="L35" s="229"/>
      <c r="M35" s="229"/>
      <c r="N35" s="230"/>
      <c r="O35" s="144">
        <v>5</v>
      </c>
      <c r="P35" s="221" t="s">
        <v>107</v>
      </c>
      <c r="Q35" s="221"/>
      <c r="R35" s="289"/>
      <c r="S35" s="289"/>
      <c r="T35" s="289"/>
      <c r="U35" s="289"/>
      <c r="V35" s="289"/>
      <c r="W35" s="289"/>
      <c r="X35" s="289"/>
      <c r="Y35" s="45" t="s">
        <v>78</v>
      </c>
      <c r="AA35" s="166" t="str">
        <f>IF(O35=5,IF(R35="","OK","！（　　）は記入する必要はありません！"),IF(O35="⑤",IF(R35="","！（　　）が未記入です！","OK")))</f>
        <v>OK</v>
      </c>
    </row>
    <row r="36" spans="1:27" ht="18.600000000000001" customHeight="1" x14ac:dyDescent="0.15">
      <c r="A36" s="218"/>
      <c r="B36" s="328"/>
      <c r="C36" s="329"/>
      <c r="D36" s="281"/>
      <c r="E36" s="279"/>
      <c r="F36" s="280"/>
      <c r="G36" s="257" t="s">
        <v>26</v>
      </c>
      <c r="H36" s="257"/>
      <c r="I36" s="258"/>
      <c r="J36" s="259" t="s">
        <v>65</v>
      </c>
      <c r="K36" s="260"/>
      <c r="L36" s="260"/>
      <c r="M36" s="261"/>
      <c r="N36" s="261"/>
      <c r="O36" s="51" t="s">
        <v>64</v>
      </c>
      <c r="P36" s="262" t="s">
        <v>29</v>
      </c>
      <c r="Q36" s="262"/>
      <c r="R36" s="262"/>
      <c r="S36" s="259" t="s">
        <v>65</v>
      </c>
      <c r="T36" s="260"/>
      <c r="U36" s="260"/>
      <c r="V36" s="261"/>
      <c r="W36" s="261"/>
      <c r="X36" s="51" t="s">
        <v>64</v>
      </c>
      <c r="Y36" s="8"/>
      <c r="AA36" s="166" t="str">
        <f>IF(OR(M36="",V36="",M37="",V37=""),"！「"&amp;G36&amp;"」又は「"&amp;P36&amp;"」が未記入です！","OK")</f>
        <v>！「実施回数」又は「受診者延数」が未記入です！</v>
      </c>
    </row>
    <row r="37" spans="1:27" ht="18.600000000000001" customHeight="1" x14ac:dyDescent="0.15">
      <c r="A37" s="218"/>
      <c r="B37" s="328"/>
      <c r="C37" s="329"/>
      <c r="D37" s="281"/>
      <c r="E37" s="279"/>
      <c r="F37" s="280"/>
      <c r="G37" s="257"/>
      <c r="H37" s="257"/>
      <c r="I37" s="258"/>
      <c r="J37" s="264" t="s">
        <v>66</v>
      </c>
      <c r="K37" s="265"/>
      <c r="L37" s="265"/>
      <c r="M37" s="266"/>
      <c r="N37" s="266"/>
      <c r="O37" s="53" t="s">
        <v>64</v>
      </c>
      <c r="P37" s="263"/>
      <c r="Q37" s="263"/>
      <c r="R37" s="263"/>
      <c r="S37" s="264" t="s">
        <v>66</v>
      </c>
      <c r="T37" s="265"/>
      <c r="U37" s="265"/>
      <c r="V37" s="266"/>
      <c r="W37" s="266"/>
      <c r="X37" s="53" t="s">
        <v>64</v>
      </c>
      <c r="Y37" s="36"/>
    </row>
    <row r="38" spans="1:27" ht="18.600000000000001" customHeight="1" x14ac:dyDescent="0.15">
      <c r="A38" s="218"/>
      <c r="B38" s="328"/>
      <c r="C38" s="329"/>
      <c r="D38" s="281"/>
      <c r="E38" s="279"/>
      <c r="F38" s="280"/>
      <c r="G38" s="271" t="s">
        <v>297</v>
      </c>
      <c r="H38" s="271"/>
      <c r="I38" s="272"/>
      <c r="J38" s="273" t="s">
        <v>267</v>
      </c>
      <c r="K38" s="274"/>
      <c r="L38" s="274"/>
      <c r="M38" s="274"/>
      <c r="N38" s="274"/>
      <c r="O38" s="274"/>
      <c r="P38" s="274"/>
      <c r="Q38" s="274"/>
      <c r="R38" s="274"/>
      <c r="S38" s="274"/>
      <c r="T38" s="274"/>
      <c r="U38" s="274"/>
      <c r="V38" s="274"/>
      <c r="W38" s="274"/>
      <c r="X38" s="274"/>
      <c r="Y38" s="275"/>
      <c r="AA38" s="166" t="str">
        <f>IF(M36&lt;=M37,IF(AND(J39=1,R39=2,J40=3),"OK","！実施回数が増えているので減の理由は記載不要です！"),IF(AND(J39=1,R39=2,J40=3),"！実施回数が減っているので「減の理由」を記載してください！","OK"))</f>
        <v>OK</v>
      </c>
    </row>
    <row r="39" spans="1:27" ht="18.600000000000001" customHeight="1" x14ac:dyDescent="0.15">
      <c r="A39" s="218"/>
      <c r="B39" s="328"/>
      <c r="C39" s="329"/>
      <c r="D39" s="281"/>
      <c r="E39" s="279"/>
      <c r="F39" s="280"/>
      <c r="G39" s="271"/>
      <c r="H39" s="271"/>
      <c r="I39" s="272"/>
      <c r="J39" s="144">
        <v>1</v>
      </c>
      <c r="K39" s="221" t="s">
        <v>104</v>
      </c>
      <c r="L39" s="221"/>
      <c r="M39" s="221"/>
      <c r="N39" s="221"/>
      <c r="O39" s="221"/>
      <c r="P39" s="221"/>
      <c r="Q39" s="222"/>
      <c r="R39" s="144">
        <v>2</v>
      </c>
      <c r="S39" s="221" t="s">
        <v>105</v>
      </c>
      <c r="T39" s="221"/>
      <c r="U39" s="221"/>
      <c r="V39" s="221"/>
      <c r="W39" s="221"/>
      <c r="X39" s="221"/>
      <c r="Y39" s="222"/>
    </row>
    <row r="40" spans="1:27" ht="18.600000000000001" customHeight="1" x14ac:dyDescent="0.15">
      <c r="A40" s="218"/>
      <c r="B40" s="328"/>
      <c r="C40" s="329"/>
      <c r="D40" s="281"/>
      <c r="E40" s="279"/>
      <c r="F40" s="280"/>
      <c r="G40" s="271"/>
      <c r="H40" s="271"/>
      <c r="I40" s="272"/>
      <c r="J40" s="144">
        <v>3</v>
      </c>
      <c r="K40" s="276" t="s">
        <v>106</v>
      </c>
      <c r="L40" s="221"/>
      <c r="M40" s="181"/>
      <c r="N40" s="181"/>
      <c r="O40" s="181"/>
      <c r="P40" s="181"/>
      <c r="Q40" s="181"/>
      <c r="R40" s="181"/>
      <c r="S40" s="277"/>
      <c r="T40" s="277"/>
      <c r="U40" s="277"/>
      <c r="V40" s="277"/>
      <c r="W40" s="277"/>
      <c r="X40" s="277"/>
      <c r="Y40" s="39" t="s">
        <v>78</v>
      </c>
      <c r="AA40" s="166" t="str">
        <f>IF(J40=3,IF(M40="","OK","！（　　）は記入する必要はありません！"),IF(J40="③",IF(M40="","！（　　）が未記入です！","OK")))</f>
        <v>OK</v>
      </c>
    </row>
    <row r="41" spans="1:27" ht="18.600000000000001" customHeight="1" x14ac:dyDescent="0.15">
      <c r="A41" s="218"/>
      <c r="B41" s="328"/>
      <c r="C41" s="329"/>
      <c r="D41" s="281"/>
      <c r="E41" s="279"/>
      <c r="F41" s="280"/>
      <c r="G41" s="302" t="s">
        <v>126</v>
      </c>
      <c r="H41" s="303"/>
      <c r="I41" s="303"/>
      <c r="J41" s="304"/>
      <c r="K41" s="304"/>
      <c r="L41" s="304"/>
      <c r="M41" s="305"/>
      <c r="N41" s="308" t="s">
        <v>27</v>
      </c>
      <c r="O41" s="309"/>
      <c r="P41" s="309"/>
      <c r="Q41" s="309"/>
      <c r="R41" s="310"/>
      <c r="S41" s="301" t="s">
        <v>68</v>
      </c>
      <c r="T41" s="221"/>
      <c r="U41" s="221"/>
      <c r="V41" s="221"/>
      <c r="W41" s="221"/>
      <c r="X41" s="311"/>
      <c r="Y41" s="150"/>
      <c r="AA41" s="166" t="str">
        <f>IF(OR(Y41=""),"！「"&amp;N41&amp;"」が未記入です！","OK")</f>
        <v>！「眼科」が未記入です！</v>
      </c>
    </row>
    <row r="42" spans="1:27" ht="18.600000000000001" customHeight="1" x14ac:dyDescent="0.15">
      <c r="A42" s="218"/>
      <c r="B42" s="328"/>
      <c r="C42" s="329"/>
      <c r="D42" s="282"/>
      <c r="E42" s="283"/>
      <c r="F42" s="284"/>
      <c r="G42" s="306"/>
      <c r="H42" s="307"/>
      <c r="I42" s="307"/>
      <c r="J42" s="304"/>
      <c r="K42" s="304"/>
      <c r="L42" s="304"/>
      <c r="M42" s="305"/>
      <c r="N42" s="308" t="s">
        <v>28</v>
      </c>
      <c r="O42" s="309"/>
      <c r="P42" s="309"/>
      <c r="Q42" s="309"/>
      <c r="R42" s="310"/>
      <c r="S42" s="301" t="s">
        <v>68</v>
      </c>
      <c r="T42" s="221"/>
      <c r="U42" s="221"/>
      <c r="V42" s="221"/>
      <c r="W42" s="221"/>
      <c r="X42" s="311"/>
      <c r="Y42" s="150"/>
      <c r="AA42" s="166" t="str">
        <f>IF(OR(Y42=""),"！「"&amp;N42&amp;"」が未記入です！","OK")</f>
        <v>！「耳鼻」が未記入です！</v>
      </c>
    </row>
    <row r="43" spans="1:27" ht="18.600000000000001" customHeight="1" x14ac:dyDescent="0.15">
      <c r="A43" s="218"/>
      <c r="B43" s="328"/>
      <c r="C43" s="329"/>
      <c r="D43" s="267" t="s">
        <v>30</v>
      </c>
      <c r="E43" s="267"/>
      <c r="F43" s="267"/>
      <c r="G43" s="257" t="s">
        <v>31</v>
      </c>
      <c r="H43" s="257"/>
      <c r="I43" s="258"/>
      <c r="J43" s="50" t="s">
        <v>70</v>
      </c>
      <c r="K43" s="261"/>
      <c r="L43" s="261"/>
      <c r="M43" s="261"/>
      <c r="N43" s="51" t="s">
        <v>62</v>
      </c>
      <c r="O43" s="268" t="s">
        <v>35</v>
      </c>
      <c r="P43" s="269"/>
      <c r="Q43" s="269"/>
      <c r="R43" s="269"/>
      <c r="S43" s="269"/>
      <c r="T43" s="270"/>
      <c r="U43" s="261"/>
      <c r="V43" s="261"/>
      <c r="W43" s="261"/>
      <c r="X43" s="260" t="s">
        <v>69</v>
      </c>
      <c r="Y43" s="290"/>
      <c r="AA43" s="166" t="str">
        <f>IF(OR(K43="",U43=""),"！「"&amp;G43&amp;"」又は「"&amp;O43&amp;"」が未記入です！","OK")</f>
        <v>！「運行日数」又は「1日当たり往復回数」が未記入です！</v>
      </c>
    </row>
    <row r="44" spans="1:27" ht="18.600000000000001" customHeight="1" x14ac:dyDescent="0.15">
      <c r="A44" s="218"/>
      <c r="B44" s="328"/>
      <c r="C44" s="329"/>
      <c r="D44" s="267"/>
      <c r="E44" s="267"/>
      <c r="F44" s="267"/>
      <c r="G44" s="291" t="s">
        <v>32</v>
      </c>
      <c r="H44" s="292"/>
      <c r="I44" s="293"/>
      <c r="J44" s="294"/>
      <c r="K44" s="261"/>
      <c r="L44" s="261"/>
      <c r="M44" s="261"/>
      <c r="N44" s="23" t="s">
        <v>59</v>
      </c>
      <c r="O44" s="295" t="s">
        <v>36</v>
      </c>
      <c r="P44" s="296"/>
      <c r="Q44" s="296"/>
      <c r="R44" s="296"/>
      <c r="S44" s="296"/>
      <c r="T44" s="297"/>
      <c r="U44" s="209" t="s">
        <v>72</v>
      </c>
      <c r="V44" s="209"/>
      <c r="W44" s="209"/>
      <c r="X44" s="210"/>
      <c r="Y44" s="299"/>
      <c r="AA44" s="166" t="str">
        <f>IF(OR(J44="",Y44="",N45=""),"！「"&amp;G44&amp;"」、「"&amp;G45&amp;"」又は「"&amp;O44&amp;"」が未記入です！","OK")</f>
        <v>！「１日平均利用者数」、「患者以外の乗合」又は「料金徴収」が未記入です！</v>
      </c>
    </row>
    <row r="45" spans="1:27" ht="18.600000000000001" customHeight="1" x14ac:dyDescent="0.15">
      <c r="A45" s="218"/>
      <c r="B45" s="328"/>
      <c r="C45" s="329"/>
      <c r="D45" s="267"/>
      <c r="E45" s="267"/>
      <c r="F45" s="267"/>
      <c r="G45" s="292" t="s">
        <v>33</v>
      </c>
      <c r="H45" s="292"/>
      <c r="I45" s="293"/>
      <c r="J45" s="301" t="s">
        <v>71</v>
      </c>
      <c r="K45" s="221"/>
      <c r="L45" s="221"/>
      <c r="M45" s="221"/>
      <c r="N45" s="150"/>
      <c r="O45" s="286"/>
      <c r="P45" s="263"/>
      <c r="Q45" s="263"/>
      <c r="R45" s="263"/>
      <c r="S45" s="263"/>
      <c r="T45" s="298"/>
      <c r="U45" s="214"/>
      <c r="V45" s="214"/>
      <c r="W45" s="214"/>
      <c r="X45" s="215"/>
      <c r="Y45" s="300"/>
    </row>
    <row r="46" spans="1:27" ht="18.600000000000001" customHeight="1" x14ac:dyDescent="0.15">
      <c r="A46" s="218"/>
      <c r="B46" s="328"/>
      <c r="C46" s="329"/>
      <c r="D46" s="312" t="s">
        <v>127</v>
      </c>
      <c r="E46" s="267"/>
      <c r="F46" s="267"/>
      <c r="G46" s="257" t="s">
        <v>34</v>
      </c>
      <c r="H46" s="257"/>
      <c r="I46" s="257"/>
      <c r="J46" s="313" t="s">
        <v>267</v>
      </c>
      <c r="K46" s="314"/>
      <c r="L46" s="314"/>
      <c r="M46" s="314"/>
      <c r="N46" s="314"/>
      <c r="O46" s="314"/>
      <c r="P46" s="314"/>
      <c r="Q46" s="314"/>
      <c r="R46" s="314"/>
      <c r="S46" s="314"/>
      <c r="T46" s="314"/>
      <c r="U46" s="314"/>
      <c r="V46" s="314"/>
      <c r="W46" s="314"/>
      <c r="X46" s="314"/>
      <c r="Y46" s="315"/>
      <c r="AA46" s="166" t="str">
        <f>IF(AND(J47=1,O47=2,T47=3,J48=4),"！「"&amp;G46&amp;"」が未記入です！","OK")</f>
        <v>！「実施機関」が未記入です！</v>
      </c>
    </row>
    <row r="47" spans="1:27" ht="18.600000000000001" customHeight="1" x14ac:dyDescent="0.15">
      <c r="A47" s="218"/>
      <c r="B47" s="328"/>
      <c r="C47" s="329"/>
      <c r="D47" s="312"/>
      <c r="E47" s="267"/>
      <c r="F47" s="267"/>
      <c r="G47" s="257"/>
      <c r="H47" s="257"/>
      <c r="I47" s="258"/>
      <c r="J47" s="145">
        <v>1</v>
      </c>
      <c r="K47" s="209" t="s">
        <v>108</v>
      </c>
      <c r="L47" s="209"/>
      <c r="M47" s="209"/>
      <c r="N47" s="209"/>
      <c r="O47" s="145">
        <v>2</v>
      </c>
      <c r="P47" s="209" t="s">
        <v>109</v>
      </c>
      <c r="Q47" s="209"/>
      <c r="R47" s="209"/>
      <c r="S47" s="287"/>
      <c r="T47" s="152">
        <v>3</v>
      </c>
      <c r="U47" s="316" t="s">
        <v>110</v>
      </c>
      <c r="V47" s="209"/>
      <c r="W47" s="209"/>
      <c r="X47" s="287"/>
      <c r="Y47" s="37"/>
    </row>
    <row r="48" spans="1:27" ht="18.600000000000001" customHeight="1" x14ac:dyDescent="0.15">
      <c r="A48" s="218"/>
      <c r="B48" s="328"/>
      <c r="C48" s="329"/>
      <c r="D48" s="267"/>
      <c r="E48" s="267"/>
      <c r="F48" s="267"/>
      <c r="G48" s="257"/>
      <c r="H48" s="257"/>
      <c r="I48" s="258"/>
      <c r="J48" s="151">
        <v>4</v>
      </c>
      <c r="K48" s="276" t="s">
        <v>107</v>
      </c>
      <c r="L48" s="221"/>
      <c r="M48" s="181"/>
      <c r="N48" s="181"/>
      <c r="O48" s="181"/>
      <c r="P48" s="181"/>
      <c r="Q48" s="181"/>
      <c r="R48" s="181"/>
      <c r="S48" s="181"/>
      <c r="T48" s="181"/>
      <c r="U48" s="181"/>
      <c r="V48" s="181"/>
      <c r="W48" s="181"/>
      <c r="X48" s="181"/>
      <c r="Y48" s="45" t="s">
        <v>78</v>
      </c>
      <c r="AA48" s="166" t="str">
        <f>IF(J48=4,IF(M48="","OK","！（　　）は記入する必要はありません！"),IF(J48="④",IF(M48="","！（　　）が未記入です！","OK")))</f>
        <v>OK</v>
      </c>
    </row>
    <row r="49" spans="1:27" ht="18.600000000000001" customHeight="1" x14ac:dyDescent="0.15">
      <c r="A49" s="218"/>
      <c r="B49" s="328"/>
      <c r="C49" s="329"/>
      <c r="D49" s="267"/>
      <c r="E49" s="267"/>
      <c r="F49" s="267"/>
      <c r="G49" s="257" t="s">
        <v>26</v>
      </c>
      <c r="H49" s="257"/>
      <c r="I49" s="258"/>
      <c r="J49" s="294"/>
      <c r="K49" s="261"/>
      <c r="L49" s="261"/>
      <c r="M49" s="261"/>
      <c r="N49" s="51" t="s">
        <v>73</v>
      </c>
      <c r="O49" s="263" t="s">
        <v>29</v>
      </c>
      <c r="P49" s="263"/>
      <c r="Q49" s="263"/>
      <c r="R49" s="294"/>
      <c r="S49" s="261"/>
      <c r="T49" s="261"/>
      <c r="U49" s="261"/>
      <c r="V49" s="51" t="s">
        <v>59</v>
      </c>
      <c r="W49" s="42"/>
      <c r="X49" s="42"/>
      <c r="Y49" s="4"/>
      <c r="AA49" s="166" t="str">
        <f>IF(OR(J49="",R49=""),"！「"&amp;G49&amp;"」又は「"&amp;O49&amp;"」が未記入です！","OK")</f>
        <v>！「実施回数」又は「受診者延数」が未記入です！</v>
      </c>
    </row>
    <row r="50" spans="1:27" ht="18.600000000000001" customHeight="1" x14ac:dyDescent="0.15">
      <c r="A50" s="218"/>
      <c r="B50" s="328"/>
      <c r="C50" s="329"/>
      <c r="D50" s="318" t="s">
        <v>38</v>
      </c>
      <c r="E50" s="319"/>
      <c r="F50" s="319"/>
      <c r="G50" s="295" t="s">
        <v>34</v>
      </c>
      <c r="H50" s="296"/>
      <c r="I50" s="297"/>
      <c r="J50" s="313" t="s">
        <v>267</v>
      </c>
      <c r="K50" s="314"/>
      <c r="L50" s="314"/>
      <c r="M50" s="314"/>
      <c r="N50" s="314"/>
      <c r="O50" s="314"/>
      <c r="P50" s="314"/>
      <c r="Q50" s="314"/>
      <c r="R50" s="314"/>
      <c r="S50" s="314"/>
      <c r="T50" s="314"/>
      <c r="U50" s="314"/>
      <c r="V50" s="314"/>
      <c r="W50" s="314"/>
      <c r="X50" s="314"/>
      <c r="Y50" s="315"/>
      <c r="AA50" s="166" t="str">
        <f>IF(AND(J51=1,O51=2,T51=3,J52=4),"！「"&amp;G50&amp;"」が未記入です！","OK")</f>
        <v>！「実施機関」が未記入です！</v>
      </c>
    </row>
    <row r="51" spans="1:27" ht="18.600000000000001" customHeight="1" x14ac:dyDescent="0.15">
      <c r="A51" s="218"/>
      <c r="B51" s="328"/>
      <c r="C51" s="329"/>
      <c r="D51" s="320"/>
      <c r="E51" s="321"/>
      <c r="F51" s="321"/>
      <c r="G51" s="317"/>
      <c r="H51" s="262"/>
      <c r="I51" s="262"/>
      <c r="J51" s="145">
        <v>1</v>
      </c>
      <c r="K51" s="209" t="s">
        <v>108</v>
      </c>
      <c r="L51" s="209"/>
      <c r="M51" s="209"/>
      <c r="N51" s="209"/>
      <c r="O51" s="145">
        <v>2</v>
      </c>
      <c r="P51" s="209" t="s">
        <v>109</v>
      </c>
      <c r="Q51" s="209"/>
      <c r="R51" s="209"/>
      <c r="S51" s="287"/>
      <c r="T51" s="144">
        <v>3</v>
      </c>
      <c r="U51" s="221" t="s">
        <v>110</v>
      </c>
      <c r="V51" s="221"/>
      <c r="W51" s="221"/>
      <c r="X51" s="222"/>
      <c r="Y51" s="37"/>
    </row>
    <row r="52" spans="1:27" ht="18.600000000000001" customHeight="1" x14ac:dyDescent="0.15">
      <c r="A52" s="218"/>
      <c r="B52" s="328"/>
      <c r="C52" s="329"/>
      <c r="D52" s="322"/>
      <c r="E52" s="321"/>
      <c r="F52" s="321"/>
      <c r="G52" s="286"/>
      <c r="H52" s="263"/>
      <c r="I52" s="263"/>
      <c r="J52" s="151">
        <v>4</v>
      </c>
      <c r="K52" s="276" t="s">
        <v>107</v>
      </c>
      <c r="L52" s="221"/>
      <c r="M52" s="181"/>
      <c r="N52" s="181"/>
      <c r="O52" s="277"/>
      <c r="P52" s="277"/>
      <c r="Q52" s="277"/>
      <c r="R52" s="181"/>
      <c r="S52" s="181"/>
      <c r="T52" s="181"/>
      <c r="U52" s="181"/>
      <c r="V52" s="181"/>
      <c r="W52" s="181"/>
      <c r="X52" s="181"/>
      <c r="Y52" s="45" t="s">
        <v>78</v>
      </c>
      <c r="AA52" s="166" t="str">
        <f>IF(J52=4,IF(M52="","OK","！（　　）は記入する必要はありません！"),IF(J52="④",IF(M52="","！（　　）が未記入です！","OK")))</f>
        <v>OK</v>
      </c>
    </row>
    <row r="53" spans="1:27" ht="18.600000000000001" customHeight="1" x14ac:dyDescent="0.15">
      <c r="A53" s="218"/>
      <c r="B53" s="328"/>
      <c r="C53" s="329"/>
      <c r="D53" s="323"/>
      <c r="E53" s="324"/>
      <c r="F53" s="324"/>
      <c r="G53" s="258" t="s">
        <v>26</v>
      </c>
      <c r="H53" s="325"/>
      <c r="I53" s="325"/>
      <c r="J53" s="294"/>
      <c r="K53" s="261"/>
      <c r="L53" s="261"/>
      <c r="M53" s="261"/>
      <c r="N53" s="49" t="s">
        <v>73</v>
      </c>
      <c r="O53" s="258" t="s">
        <v>41</v>
      </c>
      <c r="P53" s="325"/>
      <c r="Q53" s="343"/>
      <c r="R53" s="261"/>
      <c r="S53" s="261"/>
      <c r="T53" s="261"/>
      <c r="U53" s="261"/>
      <c r="V53" s="51" t="s">
        <v>59</v>
      </c>
      <c r="W53" s="7"/>
      <c r="X53" s="7"/>
      <c r="Y53" s="8"/>
      <c r="AA53" s="166" t="str">
        <f>IF(OR(J53="",R53=""),"！「"&amp;G53&amp;"」又は「"&amp;O53&amp;"」が未記入です！","OK")</f>
        <v>！「実施回数」又は「受診者延数」が未記入です！</v>
      </c>
    </row>
    <row r="54" spans="1:27" ht="18.600000000000001" customHeight="1" x14ac:dyDescent="0.15">
      <c r="A54" s="218"/>
      <c r="B54" s="328"/>
      <c r="C54" s="329"/>
      <c r="D54" s="342" t="s">
        <v>39</v>
      </c>
      <c r="E54" s="342"/>
      <c r="F54" s="342"/>
      <c r="G54" s="295" t="s">
        <v>34</v>
      </c>
      <c r="H54" s="296"/>
      <c r="I54" s="296"/>
      <c r="J54" s="313" t="s">
        <v>267</v>
      </c>
      <c r="K54" s="314"/>
      <c r="L54" s="314"/>
      <c r="M54" s="314"/>
      <c r="N54" s="314"/>
      <c r="O54" s="274"/>
      <c r="P54" s="274"/>
      <c r="Q54" s="274"/>
      <c r="R54" s="314"/>
      <c r="S54" s="314"/>
      <c r="T54" s="314"/>
      <c r="U54" s="314"/>
      <c r="V54" s="314"/>
      <c r="W54" s="314"/>
      <c r="X54" s="314"/>
      <c r="Y54" s="315"/>
      <c r="AA54" s="166" t="str">
        <f>IF(AND(J55=1,O55=2,J56=3),"！「"&amp;G54&amp;"」が未記入です！","OK")</f>
        <v>！「実施機関」が未記入です！</v>
      </c>
    </row>
    <row r="55" spans="1:27" ht="18.600000000000001" customHeight="1" x14ac:dyDescent="0.15">
      <c r="A55" s="218"/>
      <c r="B55" s="328"/>
      <c r="C55" s="329"/>
      <c r="D55" s="342"/>
      <c r="E55" s="342"/>
      <c r="F55" s="342"/>
      <c r="G55" s="317"/>
      <c r="H55" s="262"/>
      <c r="I55" s="262"/>
      <c r="J55" s="145">
        <v>1</v>
      </c>
      <c r="K55" s="209" t="s">
        <v>108</v>
      </c>
      <c r="L55" s="209"/>
      <c r="M55" s="209"/>
      <c r="N55" s="209"/>
      <c r="O55" s="144">
        <v>2</v>
      </c>
      <c r="P55" s="221" t="s">
        <v>109</v>
      </c>
      <c r="Q55" s="221"/>
      <c r="R55" s="221"/>
      <c r="S55" s="222"/>
      <c r="T55" s="38"/>
      <c r="U55" s="5"/>
      <c r="V55" s="5"/>
      <c r="W55" s="5"/>
      <c r="X55" s="5"/>
      <c r="Y55" s="31"/>
    </row>
    <row r="56" spans="1:27" ht="18.600000000000001" customHeight="1" x14ac:dyDescent="0.15">
      <c r="A56" s="218"/>
      <c r="B56" s="328"/>
      <c r="C56" s="329"/>
      <c r="D56" s="342"/>
      <c r="E56" s="342"/>
      <c r="F56" s="342"/>
      <c r="G56" s="286"/>
      <c r="H56" s="263"/>
      <c r="I56" s="263"/>
      <c r="J56" s="151">
        <v>3</v>
      </c>
      <c r="K56" s="170" t="s">
        <v>107</v>
      </c>
      <c r="L56" s="47"/>
      <c r="M56" s="181"/>
      <c r="N56" s="181"/>
      <c r="O56" s="181"/>
      <c r="P56" s="181"/>
      <c r="Q56" s="181"/>
      <c r="R56" s="181"/>
      <c r="S56" s="181"/>
      <c r="T56" s="181"/>
      <c r="U56" s="181"/>
      <c r="V56" s="181"/>
      <c r="W56" s="181"/>
      <c r="X56" s="181"/>
      <c r="Y56" s="45" t="s">
        <v>78</v>
      </c>
      <c r="AA56" s="166" t="str">
        <f>IF(J56=3,IF(M56="","OK","！（　　）は記入する必要はありません！"),IF(J56="③",IF(M56="","！（　　）が未記入です！","OK")))</f>
        <v>OK</v>
      </c>
    </row>
    <row r="57" spans="1:27" ht="18.600000000000001" customHeight="1" x14ac:dyDescent="0.15">
      <c r="A57" s="218"/>
      <c r="B57" s="328"/>
      <c r="C57" s="329"/>
      <c r="D57" s="342"/>
      <c r="E57" s="342"/>
      <c r="F57" s="342"/>
      <c r="G57" s="257" t="s">
        <v>26</v>
      </c>
      <c r="H57" s="257"/>
      <c r="I57" s="258"/>
      <c r="J57" s="294"/>
      <c r="K57" s="261"/>
      <c r="L57" s="261"/>
      <c r="M57" s="261"/>
      <c r="N57" s="51" t="s">
        <v>73</v>
      </c>
      <c r="O57" s="52"/>
      <c r="P57" s="42"/>
      <c r="Q57" s="42"/>
      <c r="R57" s="42"/>
      <c r="S57" s="42"/>
      <c r="T57" s="42"/>
      <c r="U57" s="42"/>
      <c r="V57" s="42"/>
      <c r="W57" s="42"/>
      <c r="X57" s="42"/>
      <c r="Y57" s="4"/>
      <c r="AA57" s="166" t="str">
        <f>IF(OR(J57=""),"！「"&amp;G57&amp;"」が未記入です！","OK")</f>
        <v>！「実施回数」が未記入です！</v>
      </c>
    </row>
    <row r="58" spans="1:27" ht="18.600000000000001" customHeight="1" x14ac:dyDescent="0.15">
      <c r="A58" s="218"/>
      <c r="B58" s="328"/>
      <c r="C58" s="329"/>
      <c r="D58" s="342" t="s">
        <v>40</v>
      </c>
      <c r="E58" s="342"/>
      <c r="F58" s="342"/>
      <c r="G58" s="295" t="s">
        <v>34</v>
      </c>
      <c r="H58" s="296"/>
      <c r="I58" s="296"/>
      <c r="J58" s="313" t="s">
        <v>267</v>
      </c>
      <c r="K58" s="314"/>
      <c r="L58" s="314"/>
      <c r="M58" s="314"/>
      <c r="N58" s="314"/>
      <c r="O58" s="314"/>
      <c r="P58" s="314"/>
      <c r="Q58" s="314"/>
      <c r="R58" s="314"/>
      <c r="S58" s="314"/>
      <c r="T58" s="314"/>
      <c r="U58" s="314"/>
      <c r="V58" s="314"/>
      <c r="W58" s="314"/>
      <c r="X58" s="314"/>
      <c r="Y58" s="315"/>
      <c r="AA58" s="166" t="str">
        <f>IF(AND(J59=1,O59=2,J60=3),"！「"&amp;G58&amp;"」が未記入です！","OK")</f>
        <v>！「実施機関」が未記入です！</v>
      </c>
    </row>
    <row r="59" spans="1:27" ht="18.600000000000001" customHeight="1" x14ac:dyDescent="0.15">
      <c r="A59" s="218"/>
      <c r="B59" s="328"/>
      <c r="C59" s="329"/>
      <c r="D59" s="342"/>
      <c r="E59" s="342"/>
      <c r="F59" s="342"/>
      <c r="G59" s="317"/>
      <c r="H59" s="262"/>
      <c r="I59" s="262"/>
      <c r="J59" s="145">
        <v>1</v>
      </c>
      <c r="K59" s="209" t="s">
        <v>108</v>
      </c>
      <c r="L59" s="209"/>
      <c r="M59" s="209"/>
      <c r="N59" s="287"/>
      <c r="O59" s="152">
        <v>2</v>
      </c>
      <c r="P59" s="209" t="s">
        <v>109</v>
      </c>
      <c r="Q59" s="209"/>
      <c r="R59" s="209"/>
      <c r="S59" s="287"/>
      <c r="T59" s="38"/>
      <c r="U59" s="5"/>
      <c r="V59" s="5"/>
      <c r="W59" s="5"/>
      <c r="X59" s="5"/>
      <c r="Y59" s="31"/>
    </row>
    <row r="60" spans="1:27" ht="18.600000000000001" customHeight="1" x14ac:dyDescent="0.15">
      <c r="A60" s="218"/>
      <c r="B60" s="328"/>
      <c r="C60" s="329"/>
      <c r="D60" s="342"/>
      <c r="E60" s="342"/>
      <c r="F60" s="342"/>
      <c r="G60" s="286"/>
      <c r="H60" s="263"/>
      <c r="I60" s="263"/>
      <c r="J60" s="144">
        <v>3</v>
      </c>
      <c r="K60" s="48" t="s">
        <v>107</v>
      </c>
      <c r="L60" s="47"/>
      <c r="M60" s="181"/>
      <c r="N60" s="181"/>
      <c r="O60" s="181"/>
      <c r="P60" s="181"/>
      <c r="Q60" s="181"/>
      <c r="R60" s="181"/>
      <c r="S60" s="181"/>
      <c r="T60" s="181"/>
      <c r="U60" s="181"/>
      <c r="V60" s="181"/>
      <c r="W60" s="181"/>
      <c r="X60" s="181"/>
      <c r="Y60" s="45" t="s">
        <v>78</v>
      </c>
      <c r="AA60" s="166" t="str">
        <f>IF(J60=3,IF(M60="","OK","！（　　）は記入する必要はありません！"),IF(J60="③",IF(M60="","！（　　）が未記入です！","OK")))</f>
        <v>OK</v>
      </c>
    </row>
    <row r="61" spans="1:27" ht="18.600000000000001" customHeight="1" x14ac:dyDescent="0.15">
      <c r="A61" s="330"/>
      <c r="B61" s="331"/>
      <c r="C61" s="332"/>
      <c r="D61" s="342"/>
      <c r="E61" s="342"/>
      <c r="F61" s="342"/>
      <c r="G61" s="257" t="s">
        <v>26</v>
      </c>
      <c r="H61" s="257"/>
      <c r="I61" s="258"/>
      <c r="J61" s="294"/>
      <c r="K61" s="261"/>
      <c r="L61" s="261"/>
      <c r="M61" s="261"/>
      <c r="N61" s="51" t="s">
        <v>73</v>
      </c>
      <c r="O61" s="258" t="s">
        <v>42</v>
      </c>
      <c r="P61" s="325"/>
      <c r="Q61" s="325"/>
      <c r="R61" s="294"/>
      <c r="S61" s="261"/>
      <c r="T61" s="261"/>
      <c r="U61" s="261"/>
      <c r="V61" s="51" t="s">
        <v>59</v>
      </c>
      <c r="W61" s="42"/>
      <c r="X61" s="42"/>
      <c r="Y61" s="26"/>
      <c r="AA61" s="166" t="str">
        <f>IF(OR(J61="",R61=""),"！「"&amp;G61&amp;"」又は「"&amp;O61&amp;"」が未記入です！","OK")</f>
        <v>！「実施回数」又は「相談者延数」が未記入です！</v>
      </c>
    </row>
  </sheetData>
  <sheetProtection password="CC47" sheet="1" objects="1" scenarios="1" selectLockedCells="1"/>
  <mergeCells count="165">
    <mergeCell ref="A33:C61"/>
    <mergeCell ref="E18:Y18"/>
    <mergeCell ref="E19:Y19"/>
    <mergeCell ref="E20:Y20"/>
    <mergeCell ref="E21:Y21"/>
    <mergeCell ref="E22:Y22"/>
    <mergeCell ref="D26:E26"/>
    <mergeCell ref="M26:N26"/>
    <mergeCell ref="H26:L26"/>
    <mergeCell ref="R61:U61"/>
    <mergeCell ref="J57:M57"/>
    <mergeCell ref="D58:F61"/>
    <mergeCell ref="G58:I60"/>
    <mergeCell ref="J58:Y58"/>
    <mergeCell ref="K59:N59"/>
    <mergeCell ref="P59:S59"/>
    <mergeCell ref="M60:X60"/>
    <mergeCell ref="G61:I61"/>
    <mergeCell ref="J61:M61"/>
    <mergeCell ref="O61:Q61"/>
    <mergeCell ref="J53:M53"/>
    <mergeCell ref="O53:Q53"/>
    <mergeCell ref="R53:U53"/>
    <mergeCell ref="D54:F57"/>
    <mergeCell ref="G54:I56"/>
    <mergeCell ref="J54:Y54"/>
    <mergeCell ref="K55:N55"/>
    <mergeCell ref="P55:S55"/>
    <mergeCell ref="M56:X56"/>
    <mergeCell ref="G57:I57"/>
    <mergeCell ref="D50:F53"/>
    <mergeCell ref="G50:I52"/>
    <mergeCell ref="J50:Y50"/>
    <mergeCell ref="K51:N51"/>
    <mergeCell ref="P51:S51"/>
    <mergeCell ref="U51:X51"/>
    <mergeCell ref="K52:L52"/>
    <mergeCell ref="M52:X52"/>
    <mergeCell ref="G53:I53"/>
    <mergeCell ref="O49:Q49"/>
    <mergeCell ref="R49:U49"/>
    <mergeCell ref="D46:F49"/>
    <mergeCell ref="G46:I48"/>
    <mergeCell ref="J46:Y46"/>
    <mergeCell ref="K47:N47"/>
    <mergeCell ref="P47:S47"/>
    <mergeCell ref="U47:X47"/>
    <mergeCell ref="K48:L48"/>
    <mergeCell ref="M48:X48"/>
    <mergeCell ref="G49:I49"/>
    <mergeCell ref="J49:M49"/>
    <mergeCell ref="U44:X45"/>
    <mergeCell ref="Y44:Y45"/>
    <mergeCell ref="G45:I45"/>
    <mergeCell ref="J45:M45"/>
    <mergeCell ref="G41:M42"/>
    <mergeCell ref="N41:R41"/>
    <mergeCell ref="S41:X41"/>
    <mergeCell ref="N42:R42"/>
    <mergeCell ref="S42:X42"/>
    <mergeCell ref="D43:F45"/>
    <mergeCell ref="G43:I43"/>
    <mergeCell ref="K43:M43"/>
    <mergeCell ref="O43:T43"/>
    <mergeCell ref="U43:W43"/>
    <mergeCell ref="G38:I40"/>
    <mergeCell ref="J38:Y38"/>
    <mergeCell ref="K39:Q39"/>
    <mergeCell ref="S39:Y39"/>
    <mergeCell ref="K40:L40"/>
    <mergeCell ref="M40:X40"/>
    <mergeCell ref="D33:F42"/>
    <mergeCell ref="G33:I35"/>
    <mergeCell ref="J33:Y33"/>
    <mergeCell ref="K34:N34"/>
    <mergeCell ref="P34:S34"/>
    <mergeCell ref="U34:Y34"/>
    <mergeCell ref="K35:N35"/>
    <mergeCell ref="P35:Q35"/>
    <mergeCell ref="R35:X35"/>
    <mergeCell ref="X43:Y43"/>
    <mergeCell ref="G44:I44"/>
    <mergeCell ref="J44:M44"/>
    <mergeCell ref="O44:T45"/>
    <mergeCell ref="G36:I37"/>
    <mergeCell ref="J36:L36"/>
    <mergeCell ref="M36:N36"/>
    <mergeCell ref="P36:R37"/>
    <mergeCell ref="S36:U36"/>
    <mergeCell ref="V36:W36"/>
    <mergeCell ref="J37:L37"/>
    <mergeCell ref="M37:N37"/>
    <mergeCell ref="S37:U37"/>
    <mergeCell ref="V37:W37"/>
    <mergeCell ref="W31:Y31"/>
    <mergeCell ref="E32:G32"/>
    <mergeCell ref="H32:J32"/>
    <mergeCell ref="K32:M32"/>
    <mergeCell ref="N32:P32"/>
    <mergeCell ref="Q32:S32"/>
    <mergeCell ref="T32:V32"/>
    <mergeCell ref="W32:Y32"/>
    <mergeCell ref="E31:G31"/>
    <mergeCell ref="H31:J31"/>
    <mergeCell ref="K31:M31"/>
    <mergeCell ref="N31:P31"/>
    <mergeCell ref="Q31:S31"/>
    <mergeCell ref="T31:V31"/>
    <mergeCell ref="T27:V28"/>
    <mergeCell ref="W27:Y28"/>
    <mergeCell ref="E28:G28"/>
    <mergeCell ref="H28:J28"/>
    <mergeCell ref="K28:M28"/>
    <mergeCell ref="N28:P28"/>
    <mergeCell ref="T29:V29"/>
    <mergeCell ref="W29:Y29"/>
    <mergeCell ref="E30:G30"/>
    <mergeCell ref="H30:J30"/>
    <mergeCell ref="K30:M30"/>
    <mergeCell ref="N30:P30"/>
    <mergeCell ref="Q30:S30"/>
    <mergeCell ref="T30:V30"/>
    <mergeCell ref="W30:Y30"/>
    <mergeCell ref="E29:G29"/>
    <mergeCell ref="H29:J29"/>
    <mergeCell ref="K29:M29"/>
    <mergeCell ref="N29:P29"/>
    <mergeCell ref="Q29:S29"/>
    <mergeCell ref="Q28:S28"/>
    <mergeCell ref="Q24:S24"/>
    <mergeCell ref="E25:G25"/>
    <mergeCell ref="I25:K25"/>
    <mergeCell ref="M25:O25"/>
    <mergeCell ref="Q25:S25"/>
    <mergeCell ref="A27:C32"/>
    <mergeCell ref="D27:D28"/>
    <mergeCell ref="E27:I27"/>
    <mergeCell ref="M27:S27"/>
    <mergeCell ref="A26:C26"/>
    <mergeCell ref="F26:G26"/>
    <mergeCell ref="O26:P26"/>
    <mergeCell ref="X1:Y1"/>
    <mergeCell ref="S4:U4"/>
    <mergeCell ref="V4:Y4"/>
    <mergeCell ref="B6:G6"/>
    <mergeCell ref="B8:G8"/>
    <mergeCell ref="B2:V2"/>
    <mergeCell ref="X26:Y26"/>
    <mergeCell ref="V26:W26"/>
    <mergeCell ref="Q26:U26"/>
    <mergeCell ref="B10:G10"/>
    <mergeCell ref="A12:C12"/>
    <mergeCell ref="D12:Y12"/>
    <mergeCell ref="A13:C13"/>
    <mergeCell ref="D13:Y13"/>
    <mergeCell ref="A14:C14"/>
    <mergeCell ref="D14:E14"/>
    <mergeCell ref="A15:C16"/>
    <mergeCell ref="D15:X15"/>
    <mergeCell ref="Y15:Y16"/>
    <mergeCell ref="D16:X16"/>
    <mergeCell ref="A23:C25"/>
    <mergeCell ref="E24:G24"/>
    <mergeCell ref="I24:K24"/>
    <mergeCell ref="M24:O24"/>
  </mergeCells>
  <phoneticPr fontId="1"/>
  <dataValidations disablePrompts="1" count="9">
    <dataValidation type="list" allowBlank="1" showInputMessage="1" showErrorMessage="1" sqref="Y15 Y41:Y42 N45 Y44:Y45">
      <formula1>"a,b"</formula1>
    </dataValidation>
    <dataValidation type="list" allowBlank="1" showInputMessage="1" showErrorMessage="1" sqref="D24 J39 J51 J47 J55 J59 J34 D18">
      <formula1>"1,①"</formula1>
    </dataValidation>
    <dataValidation type="list" allowBlank="1" showInputMessage="1" showErrorMessage="1" sqref="H24 R39 O51 O47 O55 O59 O34 D19">
      <formula1>"2,②"</formula1>
    </dataValidation>
    <dataValidation type="list" allowBlank="1" showInputMessage="1" showErrorMessage="1" sqref="L24 J40 T51 T47 J56 J60 T34 D20">
      <formula1>"3,③"</formula1>
    </dataValidation>
    <dataValidation type="list" allowBlank="1" showInputMessage="1" showErrorMessage="1" sqref="P24 J48 J52 J35 D21">
      <formula1>"4,④"</formula1>
    </dataValidation>
    <dataValidation type="list" allowBlank="1" showInputMessage="1" showErrorMessage="1" sqref="D25 O35 D22">
      <formula1>"5,⑤"</formula1>
    </dataValidation>
    <dataValidation type="list" allowBlank="1" showInputMessage="1" showErrorMessage="1" sqref="H25">
      <formula1>"6,⑥"</formula1>
    </dataValidation>
    <dataValidation type="list" allowBlank="1" showInputMessage="1" showErrorMessage="1" sqref="L25">
      <formula1>"7,⑦"</formula1>
    </dataValidation>
    <dataValidation type="list" allowBlank="1" showInputMessage="1" showErrorMessage="1" sqref="P25">
      <formula1>"8,⑧"</formula1>
    </dataValidation>
  </dataValidations>
  <printOptions horizontalCentered="1"/>
  <pageMargins left="0.70866141732283472" right="0.70866141732283472" top="0" bottom="0" header="0.31496062992125984" footer="0.31496062992125984"/>
  <pageSetup paperSize="9"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C000"/>
  </sheetPr>
  <dimension ref="A1:IP83"/>
  <sheetViews>
    <sheetView view="pageBreakPreview" zoomScaleNormal="100" zoomScaleSheetLayoutView="100" workbookViewId="0">
      <selection activeCell="G24" sqref="G24"/>
    </sheetView>
  </sheetViews>
  <sheetFormatPr defaultRowHeight="15.75" customHeight="1" x14ac:dyDescent="0.15"/>
  <cols>
    <col min="1" max="1" width="13" bestFit="1" customWidth="1"/>
    <col min="2" max="25" width="4.375" customWidth="1"/>
    <col min="26" max="26" width="1.5" customWidth="1"/>
    <col min="27" max="27" width="96" style="168" customWidth="1"/>
    <col min="28" max="44" width="4.375" customWidth="1"/>
  </cols>
  <sheetData>
    <row r="1" spans="1:250" ht="15.75" customHeight="1" x14ac:dyDescent="0.15">
      <c r="A1" s="125" t="s">
        <v>392</v>
      </c>
      <c r="AA1" s="167" t="s">
        <v>230</v>
      </c>
    </row>
    <row r="2" spans="1:250" ht="3.75" customHeight="1" x14ac:dyDescent="0.15">
      <c r="A2" s="62"/>
      <c r="B2" s="62"/>
      <c r="C2" s="62"/>
      <c r="D2" s="62"/>
      <c r="E2" s="62"/>
      <c r="F2" s="62"/>
      <c r="G2" s="62"/>
      <c r="H2" s="62"/>
      <c r="I2" s="62"/>
      <c r="J2" s="62"/>
      <c r="K2" s="62"/>
      <c r="L2" s="62"/>
      <c r="M2" s="62"/>
      <c r="N2" s="62"/>
      <c r="O2" s="62"/>
      <c r="P2" s="62"/>
      <c r="Q2" s="62"/>
      <c r="R2" s="62"/>
      <c r="S2" s="62"/>
      <c r="T2" s="62"/>
      <c r="U2" s="62"/>
      <c r="V2" s="62"/>
      <c r="W2" s="62"/>
      <c r="X2" s="62"/>
      <c r="Y2" s="62"/>
    </row>
    <row r="3" spans="1:250" ht="15.75" customHeight="1" x14ac:dyDescent="0.15">
      <c r="A3" t="s">
        <v>364</v>
      </c>
      <c r="B3" s="457" t="s">
        <v>274</v>
      </c>
      <c r="C3" s="457"/>
      <c r="D3" s="457"/>
      <c r="E3" s="457"/>
      <c r="F3" s="457"/>
      <c r="G3" s="457"/>
      <c r="H3" s="457"/>
      <c r="I3" s="457"/>
      <c r="J3" s="457"/>
      <c r="K3" s="457"/>
      <c r="L3" s="457"/>
      <c r="M3" s="457"/>
      <c r="N3" s="457"/>
      <c r="O3" s="457"/>
      <c r="P3" s="457"/>
      <c r="Q3" s="457"/>
      <c r="R3" s="457"/>
      <c r="S3" s="457"/>
      <c r="T3" s="457"/>
      <c r="U3" s="457"/>
      <c r="V3" s="457"/>
      <c r="W3" s="114"/>
      <c r="X3" s="114"/>
      <c r="Y3" s="114"/>
    </row>
    <row r="4" spans="1:250" ht="3.75" customHeight="1" x14ac:dyDescent="0.15">
      <c r="B4" s="113"/>
      <c r="C4" s="113"/>
      <c r="D4" s="113"/>
      <c r="E4" s="113"/>
      <c r="F4" s="113"/>
      <c r="G4" s="113"/>
      <c r="H4" s="113"/>
      <c r="I4" s="113"/>
      <c r="J4" s="113"/>
      <c r="K4" s="113"/>
      <c r="L4" s="113"/>
      <c r="M4" s="113"/>
      <c r="N4" s="113"/>
      <c r="O4" s="113"/>
      <c r="P4" s="113"/>
      <c r="Q4" s="113"/>
      <c r="R4" s="113"/>
      <c r="S4" s="113"/>
      <c r="T4" s="113"/>
      <c r="U4" s="113"/>
      <c r="V4" s="113"/>
      <c r="W4" s="114"/>
      <c r="X4" s="114"/>
      <c r="Y4" s="114"/>
    </row>
    <row r="5" spans="1:250" ht="15.75" customHeight="1" x14ac:dyDescent="0.15">
      <c r="A5" s="71" t="s">
        <v>37</v>
      </c>
      <c r="B5" s="57">
        <f>'医　調査票（第１表）'!B4</f>
        <v>3</v>
      </c>
      <c r="C5" s="58">
        <f>'医　調査票（第１表）'!C4</f>
        <v>2</v>
      </c>
      <c r="D5" s="75">
        <f>'医　調査票（第１表）'!D4</f>
        <v>0</v>
      </c>
      <c r="E5" s="59">
        <f>'医　調査票（第１表）'!E4</f>
        <v>0</v>
      </c>
      <c r="F5" s="60">
        <f>'医　調査票（第１表）'!F4</f>
        <v>0</v>
      </c>
      <c r="G5" s="58">
        <f>'医　調査票（第１表）'!G4</f>
        <v>0</v>
      </c>
      <c r="H5" s="17"/>
      <c r="I5" s="17"/>
      <c r="J5" s="17"/>
      <c r="K5" s="17"/>
      <c r="L5" s="17"/>
      <c r="M5" s="17"/>
      <c r="N5" s="17"/>
      <c r="S5" s="344" t="s">
        <v>4</v>
      </c>
      <c r="T5" s="344"/>
      <c r="U5" s="345"/>
      <c r="V5" s="346" t="str">
        <f>'医　調査票（第１表）'!V4:Y4</f>
        <v>島根県</v>
      </c>
      <c r="W5" s="347"/>
      <c r="X5" s="347"/>
      <c r="Y5" s="348"/>
      <c r="AA5" s="166"/>
    </row>
    <row r="6" spans="1:250" ht="3.75" customHeight="1" x14ac:dyDescent="0.15">
      <c r="A6" s="17"/>
      <c r="B6" s="17"/>
      <c r="C6" s="17"/>
      <c r="D6" s="17"/>
      <c r="E6" s="17"/>
      <c r="F6" s="17"/>
      <c r="G6" s="17"/>
      <c r="H6" s="17"/>
      <c r="I6" s="17"/>
      <c r="J6" s="17"/>
      <c r="K6" s="17"/>
      <c r="L6" s="17"/>
      <c r="M6" s="17"/>
      <c r="N6" s="17"/>
      <c r="X6" s="61"/>
      <c r="Y6" s="61"/>
    </row>
    <row r="7" spans="1:250" ht="15.75" customHeight="1" x14ac:dyDescent="0.15">
      <c r="A7" s="17" t="s">
        <v>0</v>
      </c>
      <c r="B7" s="346">
        <f>'医　調査票（第１表）'!B6</f>
        <v>0</v>
      </c>
      <c r="C7" s="347">
        <f>'医　調査票（第１表）'!C6</f>
        <v>0</v>
      </c>
      <c r="D7" s="347">
        <f>'医　調査票（第１表）'!D6</f>
        <v>0</v>
      </c>
      <c r="E7" s="347">
        <f>'医　調査票（第１表）'!E6</f>
        <v>0</v>
      </c>
      <c r="F7" s="347">
        <f>'医　調査票（第１表）'!F6</f>
        <v>0</v>
      </c>
      <c r="G7" s="348">
        <f>'医　調査票（第１表）'!G6</f>
        <v>0</v>
      </c>
      <c r="H7" s="17"/>
      <c r="I7" s="71" t="s">
        <v>3</v>
      </c>
      <c r="J7" s="57">
        <f>'医　調査票（第１表）'!J6</f>
        <v>0</v>
      </c>
      <c r="K7" s="54">
        <f>'医　調査票（第１表）'!K6</f>
        <v>0</v>
      </c>
      <c r="L7" s="57">
        <f>'医　調査票（第１表）'!L6</f>
        <v>0</v>
      </c>
      <c r="M7" s="58">
        <f>'医　調査票（第１表）'!M6</f>
        <v>0</v>
      </c>
      <c r="N7" s="17"/>
      <c r="X7" s="61"/>
      <c r="Y7" s="61"/>
      <c r="AA7" s="166"/>
      <c r="IP7" s="110">
        <f>'医　要件確認（第３表）'!R35</f>
        <v>0</v>
      </c>
    </row>
    <row r="8" spans="1:250" ht="3.75" customHeight="1" x14ac:dyDescent="0.15">
      <c r="A8" s="17"/>
      <c r="B8" s="17"/>
      <c r="C8" s="17"/>
      <c r="D8" s="17"/>
      <c r="E8" s="17"/>
      <c r="F8" s="17"/>
      <c r="G8" s="17"/>
      <c r="H8" s="17"/>
      <c r="I8" s="71"/>
      <c r="J8" s="17"/>
      <c r="K8" s="17"/>
      <c r="L8" s="17"/>
      <c r="M8" s="17"/>
      <c r="N8" s="17"/>
      <c r="X8" s="61"/>
      <c r="Y8" s="61"/>
    </row>
    <row r="9" spans="1:250" ht="15.75" customHeight="1" x14ac:dyDescent="0.15">
      <c r="A9" s="17" t="s">
        <v>1</v>
      </c>
      <c r="B9" s="346">
        <f>'医　調査票（第１表）'!B8</f>
        <v>0</v>
      </c>
      <c r="C9" s="347">
        <f>'医　調査票（第１表）'!C8</f>
        <v>0</v>
      </c>
      <c r="D9" s="347">
        <f>'医　調査票（第１表）'!D8</f>
        <v>0</v>
      </c>
      <c r="E9" s="347">
        <f>'医　調査票（第１表）'!E8</f>
        <v>0</v>
      </c>
      <c r="F9" s="347">
        <f>'医　調査票（第１表）'!F8</f>
        <v>0</v>
      </c>
      <c r="G9" s="348">
        <f>'医　調査票（第１表）'!G8</f>
        <v>0</v>
      </c>
      <c r="H9" s="17"/>
      <c r="I9" s="71" t="s">
        <v>3</v>
      </c>
      <c r="J9" s="57">
        <f>'医　調査票（第１表）'!J8</f>
        <v>0</v>
      </c>
      <c r="K9" s="58">
        <f>'医　調査票（第１表）'!K8</f>
        <v>0</v>
      </c>
      <c r="L9" s="17"/>
      <c r="M9" s="33"/>
      <c r="N9" s="33"/>
      <c r="O9" s="1"/>
      <c r="X9" s="61"/>
      <c r="Y9" s="61"/>
      <c r="AA9" s="166"/>
    </row>
    <row r="10" spans="1:250" ht="3.75" customHeight="1" x14ac:dyDescent="0.15">
      <c r="A10" s="17"/>
      <c r="B10" s="17"/>
      <c r="C10" s="17"/>
      <c r="D10" s="17"/>
      <c r="E10" s="17"/>
      <c r="F10" s="17"/>
      <c r="G10" s="17"/>
      <c r="H10" s="17"/>
      <c r="I10" s="71"/>
      <c r="J10" s="17"/>
      <c r="K10" s="17"/>
      <c r="L10" s="17"/>
      <c r="M10" s="17"/>
      <c r="N10" s="17"/>
      <c r="X10" s="61"/>
      <c r="Y10" s="61"/>
    </row>
    <row r="11" spans="1:250" ht="15.75" customHeight="1" x14ac:dyDescent="0.15">
      <c r="A11" s="17" t="s">
        <v>2</v>
      </c>
      <c r="B11" s="346">
        <f>'医　調査票（第１表）'!B10</f>
        <v>0</v>
      </c>
      <c r="C11" s="347">
        <f>'医　調査票（第１表）'!C10</f>
        <v>0</v>
      </c>
      <c r="D11" s="347">
        <f>'医　調査票（第１表）'!D10</f>
        <v>0</v>
      </c>
      <c r="E11" s="347">
        <f>'医　調査票（第１表）'!E10</f>
        <v>0</v>
      </c>
      <c r="F11" s="347">
        <f>'医　調査票（第１表）'!F10</f>
        <v>0</v>
      </c>
      <c r="G11" s="348">
        <f>'医　調査票（第１表）'!G10</f>
        <v>0</v>
      </c>
      <c r="H11" s="17"/>
      <c r="I11" s="71" t="s">
        <v>3</v>
      </c>
      <c r="J11" s="57">
        <f>'医　調査票（第１表）'!J10</f>
        <v>0</v>
      </c>
      <c r="K11" s="54">
        <f>'医　調査票（第１表）'!K10</f>
        <v>0</v>
      </c>
      <c r="L11" s="57">
        <f>'医　調査票（第１表）'!L10</f>
        <v>0</v>
      </c>
      <c r="M11" s="60">
        <f>'医　調査票（第１表）'!M10</f>
        <v>0</v>
      </c>
      <c r="N11" s="58">
        <f>'医　調査票（第１表）'!N10</f>
        <v>0</v>
      </c>
      <c r="X11" s="61"/>
      <c r="Y11" s="61"/>
      <c r="AA11" s="166"/>
    </row>
    <row r="12" spans="1:250" ht="3.75" customHeight="1" x14ac:dyDescent="0.15">
      <c r="A12" s="17"/>
      <c r="B12" s="17"/>
      <c r="C12" s="17"/>
      <c r="D12" s="17"/>
      <c r="E12" s="17"/>
      <c r="F12" s="17"/>
      <c r="G12" s="17"/>
      <c r="H12" s="17"/>
      <c r="I12" s="17"/>
      <c r="J12" s="17"/>
      <c r="K12" s="17"/>
      <c r="L12" s="17"/>
      <c r="M12" s="17"/>
      <c r="N12" s="17"/>
      <c r="X12" s="61"/>
      <c r="Y12" s="61"/>
    </row>
    <row r="13" spans="1:250" ht="15.75" customHeight="1" x14ac:dyDescent="0.15">
      <c r="A13" s="17" t="s">
        <v>271</v>
      </c>
      <c r="B13" s="346">
        <f>'医　調査票（第１表）'!D13</f>
        <v>0</v>
      </c>
      <c r="C13" s="347">
        <f>'医　調査票（第１表）'!C12</f>
        <v>0</v>
      </c>
      <c r="D13" s="347">
        <f>'医　調査票（第１表）'!D12</f>
        <v>0</v>
      </c>
      <c r="E13" s="347">
        <f>'医　調査票（第１表）'!E12</f>
        <v>0</v>
      </c>
      <c r="F13" s="347">
        <f>'医　調査票（第１表）'!F12</f>
        <v>0</v>
      </c>
      <c r="G13" s="348">
        <f>'医　調査票（第１表）'!G12</f>
        <v>0</v>
      </c>
      <c r="H13" s="10"/>
      <c r="I13" s="10"/>
      <c r="J13" s="10"/>
      <c r="K13" s="10"/>
      <c r="L13" s="10"/>
      <c r="M13" s="10"/>
      <c r="N13" s="10"/>
      <c r="O13" s="82"/>
      <c r="P13" s="6"/>
      <c r="Q13" s="6"/>
      <c r="R13" s="6"/>
      <c r="S13" s="6"/>
      <c r="T13" s="6"/>
      <c r="U13" s="6"/>
      <c r="X13" s="61"/>
      <c r="Y13" s="61"/>
    </row>
    <row r="14" spans="1:250" ht="3.75" customHeight="1" x14ac:dyDescent="0.15">
      <c r="A14" s="17"/>
      <c r="B14" s="86"/>
      <c r="C14" s="86"/>
      <c r="D14" s="86"/>
      <c r="E14" s="86"/>
      <c r="F14" s="86"/>
      <c r="G14" s="86"/>
      <c r="H14" s="10"/>
      <c r="I14" s="10"/>
      <c r="J14" s="10"/>
      <c r="K14" s="10"/>
      <c r="L14" s="10"/>
      <c r="M14" s="10"/>
      <c r="N14" s="10"/>
      <c r="O14" s="82"/>
      <c r="P14" s="6"/>
      <c r="Q14" s="6"/>
      <c r="R14" s="6"/>
      <c r="S14" s="6"/>
      <c r="T14" s="6"/>
      <c r="U14" s="6"/>
      <c r="X14" s="61"/>
      <c r="Y14" s="61"/>
    </row>
    <row r="15" spans="1:250" ht="15.75" customHeight="1" x14ac:dyDescent="0.15">
      <c r="A15" s="17" t="s">
        <v>11</v>
      </c>
      <c r="B15" s="346" t="str">
        <f>IF('医　調査票（第１表）'!Y15="a","無医地区",(IF('医　調査票（第１表）'!Y15="b","準無医地区","")))</f>
        <v/>
      </c>
      <c r="C15" s="347"/>
      <c r="D15" s="347"/>
      <c r="E15" s="347"/>
      <c r="F15" s="347"/>
      <c r="G15" s="348"/>
      <c r="H15" s="10"/>
      <c r="I15" s="10"/>
      <c r="J15" s="10"/>
      <c r="K15" s="10"/>
      <c r="L15" s="10"/>
      <c r="M15" s="10"/>
      <c r="N15" s="10"/>
      <c r="O15" s="82"/>
      <c r="P15" s="6"/>
      <c r="Q15" s="6"/>
      <c r="R15" s="6"/>
      <c r="S15" s="6"/>
      <c r="T15" s="6"/>
      <c r="U15" s="6"/>
      <c r="X15" s="61"/>
      <c r="Y15" s="61"/>
      <c r="AA15" s="166"/>
    </row>
    <row r="16" spans="1:250" ht="3.75" customHeight="1" x14ac:dyDescent="0.15">
      <c r="B16" s="76"/>
      <c r="C16" s="76"/>
      <c r="D16" s="82"/>
      <c r="E16" s="82"/>
      <c r="F16" s="82"/>
      <c r="G16" s="82"/>
      <c r="H16" s="82"/>
      <c r="I16" s="82"/>
      <c r="J16" s="76"/>
      <c r="K16" s="76"/>
      <c r="L16" s="76"/>
      <c r="M16" s="76"/>
      <c r="N16" s="82"/>
      <c r="O16" s="82"/>
      <c r="P16" s="1"/>
      <c r="Q16" s="1"/>
      <c r="R16" s="1"/>
      <c r="S16" s="1"/>
      <c r="T16" s="1"/>
      <c r="U16" s="1"/>
      <c r="V16" s="1"/>
      <c r="W16" s="1"/>
      <c r="X16" s="61"/>
      <c r="Y16" s="61"/>
    </row>
    <row r="17" spans="1:36" ht="15.75" customHeight="1" x14ac:dyDescent="0.15">
      <c r="A17" s="445" t="s">
        <v>272</v>
      </c>
      <c r="B17" s="436" t="str">
        <f>IF('医　調査票（第１表）'!D18="①","①"&amp;'医　調査票（第１表）'!E18,"")&amp; CHAR(10) &amp; IF('医　調査票（第１表）'!D19="②","②"&amp;'医　調査票（第１表）'!E19,"")&amp; CHAR(10) &amp;IF('医　調査票（第１表）'!D20="③","③"&amp;'医　調査票（第１表）'!E20,"")&amp; CHAR(10) &amp;IF('医　調査票（第１表）'!D21="④","④"&amp;'医　調査票（第１表）'!E21,"")&amp; CHAR(10) &amp;IF('医　調査票（第１表）'!D22="⑤","⑤"&amp;'医　調査票（第１表）'!E22,"")</f>
        <v xml:space="preserve">
</v>
      </c>
      <c r="C17" s="437"/>
      <c r="D17" s="437"/>
      <c r="E17" s="437"/>
      <c r="F17" s="437"/>
      <c r="G17" s="437"/>
      <c r="H17" s="437"/>
      <c r="I17" s="437"/>
      <c r="J17" s="437"/>
      <c r="K17" s="437"/>
      <c r="L17" s="437"/>
      <c r="M17" s="437"/>
      <c r="N17" s="437"/>
      <c r="O17" s="437"/>
      <c r="P17" s="437"/>
      <c r="Q17" s="437"/>
      <c r="R17" s="437"/>
      <c r="S17" s="437"/>
      <c r="T17" s="437"/>
      <c r="U17" s="437"/>
      <c r="V17" s="437"/>
      <c r="W17" s="437"/>
      <c r="X17" s="437"/>
      <c r="Y17" s="438"/>
      <c r="AA17" s="166"/>
    </row>
    <row r="18" spans="1:36" ht="15.75" customHeight="1" x14ac:dyDescent="0.15">
      <c r="A18" s="445"/>
      <c r="B18" s="439"/>
      <c r="C18" s="440"/>
      <c r="D18" s="440"/>
      <c r="E18" s="440"/>
      <c r="F18" s="440"/>
      <c r="G18" s="440"/>
      <c r="H18" s="440"/>
      <c r="I18" s="440"/>
      <c r="J18" s="440"/>
      <c r="K18" s="440"/>
      <c r="L18" s="440"/>
      <c r="M18" s="440"/>
      <c r="N18" s="440"/>
      <c r="O18" s="440"/>
      <c r="P18" s="440"/>
      <c r="Q18" s="440"/>
      <c r="R18" s="440"/>
      <c r="S18" s="440"/>
      <c r="T18" s="440"/>
      <c r="U18" s="440"/>
      <c r="V18" s="440"/>
      <c r="W18" s="440"/>
      <c r="X18" s="440"/>
      <c r="Y18" s="441"/>
      <c r="AA18" s="166"/>
    </row>
    <row r="19" spans="1:36" ht="15.75" customHeight="1" x14ac:dyDescent="0.15">
      <c r="A19" s="445"/>
      <c r="B19" s="439"/>
      <c r="C19" s="440"/>
      <c r="D19" s="440"/>
      <c r="E19" s="440"/>
      <c r="F19" s="440"/>
      <c r="G19" s="440"/>
      <c r="H19" s="440"/>
      <c r="I19" s="440"/>
      <c r="J19" s="440"/>
      <c r="K19" s="440"/>
      <c r="L19" s="440"/>
      <c r="M19" s="440"/>
      <c r="N19" s="440"/>
      <c r="O19" s="440"/>
      <c r="P19" s="440"/>
      <c r="Q19" s="440"/>
      <c r="R19" s="440"/>
      <c r="S19" s="440"/>
      <c r="T19" s="440"/>
      <c r="U19" s="440"/>
      <c r="V19" s="440"/>
      <c r="W19" s="440"/>
      <c r="X19" s="440"/>
      <c r="Y19" s="441"/>
      <c r="AA19" s="166"/>
    </row>
    <row r="20" spans="1:36" ht="15.75" customHeight="1" x14ac:dyDescent="0.15">
      <c r="A20" s="445"/>
      <c r="B20" s="439"/>
      <c r="C20" s="440"/>
      <c r="D20" s="440"/>
      <c r="E20" s="440"/>
      <c r="F20" s="440"/>
      <c r="G20" s="440"/>
      <c r="H20" s="440"/>
      <c r="I20" s="440"/>
      <c r="J20" s="440"/>
      <c r="K20" s="440"/>
      <c r="L20" s="440"/>
      <c r="M20" s="440"/>
      <c r="N20" s="440"/>
      <c r="O20" s="440"/>
      <c r="P20" s="440"/>
      <c r="Q20" s="440"/>
      <c r="R20" s="440"/>
      <c r="S20" s="440"/>
      <c r="T20" s="440"/>
      <c r="U20" s="440"/>
      <c r="V20" s="440"/>
      <c r="W20" s="440"/>
      <c r="X20" s="440"/>
      <c r="Y20" s="441"/>
      <c r="AA20" s="166"/>
    </row>
    <row r="21" spans="1:36" ht="15.75" customHeight="1" x14ac:dyDescent="0.15">
      <c r="A21" s="445"/>
      <c r="B21" s="439"/>
      <c r="C21" s="440"/>
      <c r="D21" s="440"/>
      <c r="E21" s="440"/>
      <c r="F21" s="440"/>
      <c r="G21" s="440"/>
      <c r="H21" s="440"/>
      <c r="I21" s="440"/>
      <c r="J21" s="440"/>
      <c r="K21" s="440"/>
      <c r="L21" s="440"/>
      <c r="M21" s="440"/>
      <c r="N21" s="440"/>
      <c r="O21" s="440"/>
      <c r="P21" s="440"/>
      <c r="Q21" s="440"/>
      <c r="R21" s="440"/>
      <c r="S21" s="440"/>
      <c r="T21" s="440"/>
      <c r="U21" s="440"/>
      <c r="V21" s="440"/>
      <c r="W21" s="440"/>
      <c r="X21" s="440"/>
      <c r="Y21" s="441"/>
      <c r="AA21" s="166"/>
    </row>
    <row r="22" spans="1:36" ht="15.75" customHeight="1" x14ac:dyDescent="0.15">
      <c r="A22" s="446"/>
      <c r="B22" s="442"/>
      <c r="C22" s="443"/>
      <c r="D22" s="443"/>
      <c r="E22" s="443"/>
      <c r="F22" s="443"/>
      <c r="G22" s="443"/>
      <c r="H22" s="443"/>
      <c r="I22" s="443"/>
      <c r="J22" s="443"/>
      <c r="K22" s="443"/>
      <c r="L22" s="443"/>
      <c r="M22" s="443"/>
      <c r="N22" s="443"/>
      <c r="O22" s="443"/>
      <c r="P22" s="443"/>
      <c r="Q22" s="443"/>
      <c r="R22" s="443"/>
      <c r="S22" s="443"/>
      <c r="T22" s="443"/>
      <c r="U22" s="443"/>
      <c r="V22" s="443"/>
      <c r="W22" s="443"/>
      <c r="X22" s="443"/>
      <c r="Y22" s="444"/>
    </row>
    <row r="23" spans="1:36" ht="15.75" customHeight="1" x14ac:dyDescent="0.15">
      <c r="B23" s="76"/>
      <c r="C23" s="76"/>
      <c r="D23" s="82"/>
      <c r="E23" s="82"/>
      <c r="F23" s="82"/>
      <c r="G23" s="82"/>
      <c r="H23" s="82"/>
      <c r="I23" s="82"/>
      <c r="J23" s="76"/>
      <c r="K23" s="76"/>
      <c r="L23" s="76"/>
      <c r="M23" s="76"/>
      <c r="N23" s="82"/>
      <c r="O23" s="82"/>
      <c r="P23" s="1"/>
      <c r="Q23" s="1"/>
      <c r="R23" s="1"/>
      <c r="S23" s="1"/>
      <c r="T23" s="1"/>
      <c r="U23" s="1"/>
      <c r="V23" s="1"/>
      <c r="W23" s="1"/>
      <c r="X23" s="61"/>
      <c r="Y23" s="61"/>
    </row>
    <row r="24" spans="1:36" ht="15.75" customHeight="1" x14ac:dyDescent="0.15">
      <c r="A24" s="372" t="s">
        <v>273</v>
      </c>
      <c r="B24" s="373"/>
      <c r="C24" s="374"/>
      <c r="D24" s="378" t="s">
        <v>116</v>
      </c>
      <c r="E24" s="378"/>
      <c r="F24" s="379"/>
      <c r="G24" s="153"/>
      <c r="H24" s="154"/>
      <c r="I24" s="155"/>
      <c r="J24" s="156"/>
      <c r="K24" s="154"/>
      <c r="L24" s="157"/>
      <c r="M24" s="155"/>
      <c r="N24" s="158"/>
      <c r="O24" s="153"/>
      <c r="P24" s="77"/>
      <c r="Q24" s="78"/>
      <c r="R24" s="78"/>
      <c r="S24" s="78"/>
      <c r="T24" s="78"/>
      <c r="U24" s="78"/>
      <c r="V24" s="78"/>
      <c r="W24" s="78"/>
      <c r="X24" s="78"/>
      <c r="Y24" s="31"/>
      <c r="AA24" s="166" t="str">
        <f>IF(OR(G24="",H24="",I24="",J24="",K24="",L24="",M24="",N24="",O24=""),"！「"&amp;D24&amp;"」が未記入です！","OK")</f>
        <v>！「　１　名称」が未記入です！</v>
      </c>
    </row>
    <row r="25" spans="1:36" ht="15.75" customHeight="1" x14ac:dyDescent="0.15">
      <c r="A25" s="375"/>
      <c r="B25" s="376"/>
      <c r="C25" s="377"/>
      <c r="D25" s="378"/>
      <c r="E25" s="378"/>
      <c r="F25" s="379"/>
      <c r="G25" s="180"/>
      <c r="H25" s="181"/>
      <c r="I25" s="181"/>
      <c r="J25" s="181"/>
      <c r="K25" s="181"/>
      <c r="L25" s="181"/>
      <c r="M25" s="181"/>
      <c r="N25" s="181"/>
      <c r="O25" s="181"/>
      <c r="P25" s="181"/>
      <c r="Q25" s="181"/>
      <c r="R25" s="181"/>
      <c r="S25" s="181"/>
      <c r="T25" s="181"/>
      <c r="U25" s="181"/>
      <c r="V25" s="181"/>
      <c r="W25" s="181"/>
      <c r="X25" s="181"/>
      <c r="Y25" s="182"/>
      <c r="AA25" s="166" t="str">
        <f>IF(OR(G25=""),"！「"&amp;D24&amp;"」が未記入です！","OK")</f>
        <v>！「　１　名称」が未記入です！</v>
      </c>
    </row>
    <row r="26" spans="1:36" ht="15.75" customHeight="1" x14ac:dyDescent="0.15">
      <c r="A26" s="375"/>
      <c r="B26" s="376"/>
      <c r="C26" s="377"/>
      <c r="D26" s="378" t="s">
        <v>117</v>
      </c>
      <c r="E26" s="378"/>
      <c r="F26" s="379"/>
      <c r="G26" s="159"/>
      <c r="H26" s="157"/>
      <c r="I26" s="157"/>
      <c r="J26" s="157"/>
      <c r="K26" s="160"/>
      <c r="L26" s="3"/>
      <c r="M26" s="3"/>
      <c r="N26" s="3"/>
      <c r="O26" s="3"/>
      <c r="P26" s="3"/>
      <c r="Q26" s="3"/>
      <c r="R26" s="3"/>
      <c r="S26" s="3"/>
      <c r="T26" s="3"/>
      <c r="U26" s="3"/>
      <c r="V26" s="3"/>
      <c r="W26" s="3"/>
      <c r="X26" s="3"/>
      <c r="Y26" s="9"/>
      <c r="AA26" s="166" t="str">
        <f>IF(OR(G26="",H26="",I26="",J26="",K26=""),"！「"&amp;D26&amp;"」が未記入です！","OK")</f>
        <v>！「　２　所在地」が未記入です！</v>
      </c>
    </row>
    <row r="27" spans="1:36" ht="15.75" customHeight="1" x14ac:dyDescent="0.15">
      <c r="A27" s="375"/>
      <c r="B27" s="376"/>
      <c r="C27" s="377"/>
      <c r="D27" s="378"/>
      <c r="E27" s="378"/>
      <c r="F27" s="379"/>
      <c r="G27" s="180"/>
      <c r="H27" s="181"/>
      <c r="I27" s="181"/>
      <c r="J27" s="181"/>
      <c r="K27" s="181"/>
      <c r="L27" s="181"/>
      <c r="M27" s="181"/>
      <c r="N27" s="181"/>
      <c r="O27" s="181"/>
      <c r="P27" s="181"/>
      <c r="Q27" s="181"/>
      <c r="R27" s="181"/>
      <c r="S27" s="181"/>
      <c r="T27" s="181"/>
      <c r="U27" s="181"/>
      <c r="V27" s="181"/>
      <c r="W27" s="181"/>
      <c r="X27" s="181"/>
      <c r="Y27" s="182"/>
      <c r="AA27" s="166" t="str">
        <f>IF(OR(G27=""),"！「"&amp;D26&amp;"」が未記入です！","OK")</f>
        <v>！「　２　所在地」が未記入です！</v>
      </c>
    </row>
    <row r="28" spans="1:36" ht="15.75" customHeight="1" x14ac:dyDescent="0.15">
      <c r="A28" s="375"/>
      <c r="B28" s="376"/>
      <c r="C28" s="377"/>
      <c r="D28" s="380" t="s">
        <v>270</v>
      </c>
      <c r="E28" s="381"/>
      <c r="F28" s="381"/>
      <c r="G28" s="382"/>
      <c r="H28" s="383"/>
      <c r="I28" s="81" t="s">
        <v>74</v>
      </c>
      <c r="J28" s="3"/>
      <c r="K28" s="3"/>
      <c r="L28" s="3"/>
      <c r="M28" s="3"/>
      <c r="N28" s="3"/>
      <c r="O28" s="3"/>
      <c r="P28" s="3"/>
      <c r="Q28" s="3"/>
      <c r="R28" s="3"/>
      <c r="S28" s="3"/>
      <c r="T28" s="20"/>
      <c r="U28" s="20"/>
      <c r="V28" s="20"/>
      <c r="W28" s="20"/>
      <c r="X28" s="79"/>
      <c r="Y28" s="80"/>
      <c r="AA28" s="166" t="str">
        <f>IF(OR(G28=""),"！「"&amp;D28&amp;"」が未記入です！","OK")</f>
        <v>！「　３　許可（届出）病床数」が未記入です！</v>
      </c>
    </row>
    <row r="29" spans="1:36" ht="15.75" customHeight="1" x14ac:dyDescent="0.15">
      <c r="A29" s="375"/>
      <c r="B29" s="376"/>
      <c r="C29" s="377"/>
      <c r="D29" s="342" t="s">
        <v>43</v>
      </c>
      <c r="E29" s="342"/>
      <c r="F29" s="384"/>
      <c r="G29" s="208" t="s">
        <v>44</v>
      </c>
      <c r="H29" s="209"/>
      <c r="I29" s="209"/>
      <c r="J29" s="209"/>
      <c r="K29" s="209"/>
      <c r="L29" s="209"/>
      <c r="M29" s="209"/>
      <c r="N29" s="209"/>
      <c r="O29" s="209"/>
      <c r="P29" s="209"/>
      <c r="Q29" s="209"/>
      <c r="R29" s="209"/>
      <c r="S29" s="209"/>
      <c r="T29" s="209"/>
      <c r="U29" s="209"/>
      <c r="V29" s="209"/>
      <c r="W29" s="209"/>
      <c r="X29" s="210"/>
      <c r="Y29" s="211"/>
      <c r="AA29" s="166" t="str">
        <f>IF(OR(Y29=""),"！「"&amp;D29&amp;"」が未記入です！","OK")</f>
        <v>！「４　設置主体」が未記入です！</v>
      </c>
    </row>
    <row r="30" spans="1:36" ht="15.75" customHeight="1" x14ac:dyDescent="0.15">
      <c r="A30" s="375"/>
      <c r="B30" s="376"/>
      <c r="C30" s="377"/>
      <c r="D30" s="342"/>
      <c r="E30" s="342"/>
      <c r="F30" s="384"/>
      <c r="G30" s="213" t="s">
        <v>118</v>
      </c>
      <c r="H30" s="214"/>
      <c r="I30" s="214"/>
      <c r="J30" s="214"/>
      <c r="K30" s="214"/>
      <c r="L30" s="214"/>
      <c r="M30" s="199"/>
      <c r="N30" s="199"/>
      <c r="O30" s="199"/>
      <c r="P30" s="199"/>
      <c r="Q30" s="199"/>
      <c r="R30" s="199"/>
      <c r="S30" s="199"/>
      <c r="T30" s="199"/>
      <c r="U30" s="199"/>
      <c r="V30" s="199"/>
      <c r="W30" s="199"/>
      <c r="X30" s="30" t="s">
        <v>78</v>
      </c>
      <c r="Y30" s="212"/>
      <c r="AA30" s="166" t="b">
        <f>IF(OR(Y29="a",Y29="b",Y29="c",Y29="d",Y29="e"),IF(M30="","OK","！（　　）は記入する必要はありません！"),IF(Y29="f",IF(M30="","！（　　）が未記入です！","OK")))</f>
        <v>0</v>
      </c>
    </row>
    <row r="31" spans="1:36" ht="15.75" customHeight="1" x14ac:dyDescent="0.15">
      <c r="A31" s="375"/>
      <c r="B31" s="376"/>
      <c r="C31" s="377"/>
      <c r="D31" s="368" t="s">
        <v>449</v>
      </c>
      <c r="E31" s="369"/>
      <c r="F31" s="369"/>
      <c r="G31" s="447" t="s">
        <v>269</v>
      </c>
      <c r="H31" s="448"/>
      <c r="I31" s="448"/>
      <c r="J31" s="448"/>
      <c r="K31" s="448"/>
      <c r="L31" s="448"/>
      <c r="M31" s="448"/>
      <c r="N31" s="448"/>
      <c r="O31" s="448"/>
      <c r="P31" s="448"/>
      <c r="Q31" s="448"/>
      <c r="R31" s="448"/>
      <c r="S31" s="448"/>
      <c r="T31" s="448"/>
      <c r="U31" s="448"/>
      <c r="V31" s="448"/>
      <c r="W31" s="448"/>
      <c r="X31" s="448"/>
      <c r="Y31" s="449"/>
    </row>
    <row r="32" spans="1:36" ht="15.75" customHeight="1" x14ac:dyDescent="0.15">
      <c r="A32" s="375"/>
      <c r="B32" s="376"/>
      <c r="C32" s="377"/>
      <c r="D32" s="370"/>
      <c r="E32" s="371"/>
      <c r="F32" s="371"/>
      <c r="G32" s="447"/>
      <c r="H32" s="448"/>
      <c r="I32" s="448"/>
      <c r="J32" s="448"/>
      <c r="K32" s="448"/>
      <c r="L32" s="448"/>
      <c r="M32" s="448"/>
      <c r="N32" s="448"/>
      <c r="O32" s="448"/>
      <c r="P32" s="448"/>
      <c r="Q32" s="448"/>
      <c r="R32" s="448"/>
      <c r="S32" s="448"/>
      <c r="T32" s="448"/>
      <c r="U32" s="448"/>
      <c r="V32" s="448"/>
      <c r="W32" s="448"/>
      <c r="X32" s="448"/>
      <c r="Y32" s="449"/>
      <c r="AI32" s="2"/>
      <c r="AJ32" s="2"/>
    </row>
    <row r="33" spans="1:36" ht="15.75" customHeight="1" x14ac:dyDescent="0.15">
      <c r="A33" s="375"/>
      <c r="B33" s="376"/>
      <c r="C33" s="377"/>
      <c r="D33" s="370"/>
      <c r="E33" s="371"/>
      <c r="F33" s="371"/>
      <c r="G33" s="382"/>
      <c r="H33" s="383"/>
      <c r="I33" s="383"/>
      <c r="J33" s="451" t="s">
        <v>62</v>
      </c>
      <c r="K33" s="144">
        <v>1</v>
      </c>
      <c r="L33" s="407" t="s">
        <v>119</v>
      </c>
      <c r="M33" s="290"/>
      <c r="N33" s="147">
        <v>2</v>
      </c>
      <c r="O33" s="407" t="s">
        <v>120</v>
      </c>
      <c r="P33" s="260"/>
      <c r="Q33" s="144">
        <v>3</v>
      </c>
      <c r="R33" s="407" t="s">
        <v>121</v>
      </c>
      <c r="S33" s="290"/>
      <c r="T33" s="147">
        <v>4</v>
      </c>
      <c r="U33" s="407" t="s">
        <v>122</v>
      </c>
      <c r="V33" s="260"/>
      <c r="W33" s="144">
        <v>5</v>
      </c>
      <c r="X33" s="407" t="s">
        <v>123</v>
      </c>
      <c r="Y33" s="290"/>
      <c r="AA33" s="166" t="str">
        <f>IF(OR(G33=""),"！「"&amp;D31&amp;"」が未記入です！","OK")</f>
        <v>！「
　５　１週当たり
　　　 診療日数」が未記入です！</v>
      </c>
    </row>
    <row r="34" spans="1:36" ht="15.75" customHeight="1" x14ac:dyDescent="0.15">
      <c r="A34" s="375"/>
      <c r="B34" s="376"/>
      <c r="C34" s="377"/>
      <c r="D34" s="370"/>
      <c r="E34" s="371"/>
      <c r="F34" s="371"/>
      <c r="G34" s="450"/>
      <c r="H34" s="266"/>
      <c r="I34" s="266"/>
      <c r="J34" s="179"/>
      <c r="K34" s="145">
        <v>6</v>
      </c>
      <c r="L34" s="452" t="s">
        <v>124</v>
      </c>
      <c r="M34" s="453"/>
      <c r="N34" s="145">
        <v>7</v>
      </c>
      <c r="O34" s="407" t="s">
        <v>125</v>
      </c>
      <c r="P34" s="290"/>
      <c r="Q34" s="7"/>
      <c r="R34" s="7"/>
      <c r="S34" s="7"/>
      <c r="T34" s="7"/>
      <c r="U34" s="7"/>
      <c r="V34" s="7"/>
      <c r="W34" s="12"/>
      <c r="X34" s="12"/>
      <c r="Y34" s="4"/>
    </row>
    <row r="35" spans="1:36" ht="15.75" customHeight="1" x14ac:dyDescent="0.15">
      <c r="A35" s="375"/>
      <c r="B35" s="376"/>
      <c r="C35" s="377"/>
      <c r="D35" s="342" t="s">
        <v>45</v>
      </c>
      <c r="E35" s="342"/>
      <c r="F35" s="342"/>
      <c r="G35" s="317" t="s">
        <v>139</v>
      </c>
      <c r="H35" s="262"/>
      <c r="I35" s="262"/>
      <c r="J35" s="435"/>
      <c r="K35" s="430"/>
      <c r="L35" s="73" t="s">
        <v>76</v>
      </c>
      <c r="M35" s="430"/>
      <c r="N35" s="431"/>
      <c r="O35" s="325" t="s">
        <v>124</v>
      </c>
      <c r="P35" s="325"/>
      <c r="Q35" s="325"/>
      <c r="R35" s="435"/>
      <c r="S35" s="430"/>
      <c r="T35" s="73" t="s">
        <v>76</v>
      </c>
      <c r="U35" s="430"/>
      <c r="V35" s="431"/>
      <c r="W35" s="3"/>
      <c r="X35" s="3"/>
      <c r="Y35" s="9"/>
      <c r="AA35" s="166" t="str">
        <f>IF(AND(J35="",M35="",R35="",U35="",J36="",M36=""),"！「"&amp;D35&amp;"」が未記入です！","OK")</f>
        <v>！「６　診療時間」が未記入です！</v>
      </c>
    </row>
    <row r="36" spans="1:36" ht="15.75" customHeight="1" x14ac:dyDescent="0.15">
      <c r="A36" s="375"/>
      <c r="B36" s="376"/>
      <c r="C36" s="377"/>
      <c r="D36" s="342"/>
      <c r="E36" s="342"/>
      <c r="F36" s="342"/>
      <c r="G36" s="432" t="s">
        <v>295</v>
      </c>
      <c r="H36" s="433"/>
      <c r="I36" s="434"/>
      <c r="J36" s="435"/>
      <c r="K36" s="430"/>
      <c r="L36" s="73" t="s">
        <v>76</v>
      </c>
      <c r="M36" s="430"/>
      <c r="N36" s="431"/>
      <c r="O36" s="432" t="s">
        <v>296</v>
      </c>
      <c r="P36" s="433"/>
      <c r="Q36" s="434"/>
      <c r="R36" s="435"/>
      <c r="S36" s="430"/>
      <c r="T36" s="100" t="s">
        <v>76</v>
      </c>
      <c r="U36" s="430"/>
      <c r="V36" s="431"/>
      <c r="W36" s="42"/>
      <c r="X36" s="42"/>
      <c r="Y36" s="4"/>
      <c r="AI36" s="2"/>
      <c r="AJ36" s="2"/>
    </row>
    <row r="37" spans="1:36" ht="15.75" customHeight="1" x14ac:dyDescent="0.15">
      <c r="A37" s="375"/>
      <c r="B37" s="376"/>
      <c r="C37" s="377"/>
      <c r="D37" s="388" t="s">
        <v>298</v>
      </c>
      <c r="E37" s="389"/>
      <c r="F37" s="389"/>
      <c r="G37" s="32" t="s">
        <v>267</v>
      </c>
      <c r="H37" s="1"/>
      <c r="I37" s="1"/>
      <c r="J37" s="1"/>
      <c r="K37" s="1"/>
      <c r="L37" s="1"/>
      <c r="M37" s="1"/>
      <c r="N37" s="1"/>
      <c r="O37" s="1"/>
      <c r="P37" s="1"/>
      <c r="Q37" s="1"/>
      <c r="R37" s="1"/>
      <c r="S37" s="1"/>
      <c r="T37" s="1"/>
      <c r="U37" s="1"/>
      <c r="V37" s="1"/>
      <c r="W37" s="1"/>
      <c r="X37" s="1"/>
      <c r="Y37" s="25"/>
      <c r="AA37" s="166" t="str">
        <f>IF(AND(G38=1,M38=2,S38=3,G39=4,M39=5,S39=6,G40=7,M40=8,S40=9,G41=10,M41=11,S41=12,G42=13,M42=14,S42=15,G43=16,G44=17),"！「"&amp;D37&amp;"」が未記入です！","OK")</f>
        <v>！「７　実施診療科」が未記入です！</v>
      </c>
    </row>
    <row r="38" spans="1:36" ht="15.75" customHeight="1" x14ac:dyDescent="0.15">
      <c r="A38" s="375"/>
      <c r="B38" s="376"/>
      <c r="C38" s="377"/>
      <c r="D38" s="388"/>
      <c r="E38" s="389"/>
      <c r="F38" s="390"/>
      <c r="G38" s="144">
        <v>1</v>
      </c>
      <c r="H38" s="276" t="s">
        <v>111</v>
      </c>
      <c r="I38" s="221"/>
      <c r="J38" s="221"/>
      <c r="K38" s="221"/>
      <c r="L38" s="222"/>
      <c r="M38" s="147">
        <v>2</v>
      </c>
      <c r="N38" s="276" t="s">
        <v>281</v>
      </c>
      <c r="O38" s="221"/>
      <c r="P38" s="221"/>
      <c r="Q38" s="221"/>
      <c r="R38" s="221"/>
      <c r="S38" s="144">
        <v>3</v>
      </c>
      <c r="T38" s="276" t="s">
        <v>282</v>
      </c>
      <c r="U38" s="221"/>
      <c r="V38" s="221"/>
      <c r="W38" s="221"/>
      <c r="X38" s="222"/>
      <c r="Y38" s="427"/>
    </row>
    <row r="39" spans="1:36" ht="15.75" customHeight="1" x14ac:dyDescent="0.15">
      <c r="A39" s="375"/>
      <c r="B39" s="376"/>
      <c r="C39" s="377"/>
      <c r="D39" s="389"/>
      <c r="E39" s="389"/>
      <c r="F39" s="390"/>
      <c r="G39" s="146">
        <v>4</v>
      </c>
      <c r="H39" s="387" t="s">
        <v>283</v>
      </c>
      <c r="I39" s="214"/>
      <c r="J39" s="214"/>
      <c r="K39" s="214"/>
      <c r="L39" s="223"/>
      <c r="M39" s="148">
        <v>5</v>
      </c>
      <c r="N39" s="387" t="s">
        <v>284</v>
      </c>
      <c r="O39" s="214"/>
      <c r="P39" s="214"/>
      <c r="Q39" s="214"/>
      <c r="R39" s="214"/>
      <c r="S39" s="146">
        <v>6</v>
      </c>
      <c r="T39" s="387" t="s">
        <v>112</v>
      </c>
      <c r="U39" s="214"/>
      <c r="V39" s="214"/>
      <c r="W39" s="214"/>
      <c r="X39" s="223"/>
      <c r="Y39" s="428"/>
    </row>
    <row r="40" spans="1:36" ht="15.75" customHeight="1" x14ac:dyDescent="0.15">
      <c r="A40" s="375"/>
      <c r="B40" s="376"/>
      <c r="C40" s="377"/>
      <c r="D40" s="389"/>
      <c r="E40" s="389"/>
      <c r="F40" s="390"/>
      <c r="G40" s="146">
        <v>7</v>
      </c>
      <c r="H40" s="387" t="s">
        <v>285</v>
      </c>
      <c r="I40" s="214"/>
      <c r="J40" s="214"/>
      <c r="K40" s="214"/>
      <c r="L40" s="223"/>
      <c r="M40" s="148">
        <v>8</v>
      </c>
      <c r="N40" s="387" t="s">
        <v>286</v>
      </c>
      <c r="O40" s="214"/>
      <c r="P40" s="214"/>
      <c r="Q40" s="214"/>
      <c r="R40" s="214"/>
      <c r="S40" s="146">
        <v>9</v>
      </c>
      <c r="T40" s="387" t="s">
        <v>287</v>
      </c>
      <c r="U40" s="214"/>
      <c r="V40" s="214"/>
      <c r="W40" s="214"/>
      <c r="X40" s="223"/>
      <c r="Y40" s="428"/>
    </row>
    <row r="41" spans="1:36" ht="15.75" customHeight="1" x14ac:dyDescent="0.15">
      <c r="A41" s="375"/>
      <c r="B41" s="376"/>
      <c r="C41" s="377"/>
      <c r="D41" s="389"/>
      <c r="E41" s="389"/>
      <c r="F41" s="390"/>
      <c r="G41" s="144">
        <v>10</v>
      </c>
      <c r="H41" s="276" t="s">
        <v>294</v>
      </c>
      <c r="I41" s="221"/>
      <c r="J41" s="221"/>
      <c r="K41" s="221"/>
      <c r="L41" s="222"/>
      <c r="M41" s="147">
        <v>11</v>
      </c>
      <c r="N41" s="276" t="s">
        <v>288</v>
      </c>
      <c r="O41" s="221"/>
      <c r="P41" s="221"/>
      <c r="Q41" s="221"/>
      <c r="R41" s="221"/>
      <c r="S41" s="144">
        <v>12</v>
      </c>
      <c r="T41" s="276" t="s">
        <v>289</v>
      </c>
      <c r="U41" s="221"/>
      <c r="V41" s="221"/>
      <c r="W41" s="221"/>
      <c r="X41" s="222"/>
      <c r="Y41" s="428"/>
    </row>
    <row r="42" spans="1:36" ht="15.75" customHeight="1" x14ac:dyDescent="0.15">
      <c r="A42" s="375"/>
      <c r="B42" s="376"/>
      <c r="C42" s="377"/>
      <c r="D42" s="389"/>
      <c r="E42" s="389"/>
      <c r="F42" s="390"/>
      <c r="G42" s="144">
        <v>13</v>
      </c>
      <c r="H42" s="276" t="s">
        <v>290</v>
      </c>
      <c r="I42" s="221"/>
      <c r="J42" s="221"/>
      <c r="K42" s="221"/>
      <c r="L42" s="222"/>
      <c r="M42" s="144">
        <v>14</v>
      </c>
      <c r="N42" s="276" t="s">
        <v>291</v>
      </c>
      <c r="O42" s="221"/>
      <c r="P42" s="221"/>
      <c r="Q42" s="221"/>
      <c r="R42" s="222"/>
      <c r="S42" s="144">
        <v>15</v>
      </c>
      <c r="T42" s="276" t="s">
        <v>292</v>
      </c>
      <c r="U42" s="221"/>
      <c r="V42" s="221"/>
      <c r="W42" s="221"/>
      <c r="X42" s="222"/>
      <c r="Y42" s="428"/>
    </row>
    <row r="43" spans="1:36" ht="15.75" customHeight="1" x14ac:dyDescent="0.15">
      <c r="A43" s="375"/>
      <c r="B43" s="376"/>
      <c r="C43" s="377"/>
      <c r="D43" s="389"/>
      <c r="E43" s="389"/>
      <c r="F43" s="390"/>
      <c r="G43" s="161">
        <v>16</v>
      </c>
      <c r="H43" s="458" t="s">
        <v>293</v>
      </c>
      <c r="I43" s="459"/>
      <c r="J43" s="459"/>
      <c r="K43" s="459"/>
      <c r="L43" s="460"/>
      <c r="M43" s="461"/>
      <c r="N43" s="462"/>
      <c r="O43" s="462"/>
      <c r="P43" s="462"/>
      <c r="Q43" s="462"/>
      <c r="R43" s="462"/>
      <c r="S43" s="462"/>
      <c r="T43" s="462"/>
      <c r="U43" s="462"/>
      <c r="V43" s="462"/>
      <c r="W43" s="462"/>
      <c r="X43" s="462"/>
      <c r="Y43" s="463"/>
    </row>
    <row r="44" spans="1:36" ht="15.75" customHeight="1" x14ac:dyDescent="0.15">
      <c r="A44" s="375"/>
      <c r="B44" s="376"/>
      <c r="C44" s="377"/>
      <c r="D44" s="389"/>
      <c r="E44" s="389"/>
      <c r="F44" s="390"/>
      <c r="G44" s="144">
        <v>17</v>
      </c>
      <c r="H44" s="221" t="s">
        <v>218</v>
      </c>
      <c r="I44" s="221"/>
      <c r="J44" s="181"/>
      <c r="K44" s="181"/>
      <c r="L44" s="181"/>
      <c r="M44" s="181"/>
      <c r="N44" s="181"/>
      <c r="O44" s="181"/>
      <c r="P44" s="181"/>
      <c r="Q44" s="181"/>
      <c r="R44" s="181"/>
      <c r="S44" s="181"/>
      <c r="T44" s="181"/>
      <c r="U44" s="181"/>
      <c r="V44" s="181"/>
      <c r="W44" s="181"/>
      <c r="X44" s="181"/>
      <c r="Y44" s="74" t="s">
        <v>78</v>
      </c>
      <c r="AA44" s="166" t="str">
        <f>IF(G44=17,IF(J44="","OK","！（　　）は記入する必要はありません！"),IF(G44="⑰",IF(J44="","！（　　）が未記入です！","OK")))</f>
        <v>OK</v>
      </c>
    </row>
    <row r="45" spans="1:36" ht="15.75" customHeight="1" x14ac:dyDescent="0.15">
      <c r="A45" s="375"/>
      <c r="B45" s="376"/>
      <c r="C45" s="377"/>
      <c r="D45" s="354" t="s">
        <v>448</v>
      </c>
      <c r="E45" s="355"/>
      <c r="F45" s="356"/>
      <c r="G45" s="351" t="s">
        <v>275</v>
      </c>
      <c r="H45" s="234" t="s">
        <v>46</v>
      </c>
      <c r="I45" s="236"/>
      <c r="J45" s="234" t="s">
        <v>47</v>
      </c>
      <c r="K45" s="235"/>
      <c r="L45" s="236"/>
      <c r="M45" s="234" t="s">
        <v>48</v>
      </c>
      <c r="N45" s="235"/>
      <c r="O45" s="234" t="s">
        <v>49</v>
      </c>
      <c r="P45" s="235"/>
      <c r="Q45" s="235"/>
      <c r="R45" s="234" t="s">
        <v>53</v>
      </c>
      <c r="S45" s="235"/>
      <c r="T45" s="235"/>
      <c r="U45" s="235"/>
      <c r="V45" s="235"/>
      <c r="W45" s="235"/>
      <c r="X45" s="235"/>
      <c r="Y45" s="236"/>
      <c r="AA45" s="166"/>
    </row>
    <row r="46" spans="1:36" ht="15.75" customHeight="1" x14ac:dyDescent="0.15">
      <c r="A46" s="375"/>
      <c r="B46" s="376"/>
      <c r="C46" s="377"/>
      <c r="D46" s="357"/>
      <c r="E46" s="358"/>
      <c r="F46" s="359"/>
      <c r="G46" s="352"/>
      <c r="H46" s="349" t="s">
        <v>50</v>
      </c>
      <c r="I46" s="350"/>
      <c r="J46" s="418"/>
      <c r="K46" s="419"/>
      <c r="L46" s="87" t="s">
        <v>75</v>
      </c>
      <c r="M46" s="171"/>
      <c r="N46" s="87" t="s">
        <v>60</v>
      </c>
      <c r="O46" s="394"/>
      <c r="P46" s="405"/>
      <c r="Q46" s="406"/>
      <c r="R46" s="394"/>
      <c r="S46" s="395"/>
      <c r="T46" s="395"/>
      <c r="U46" s="395"/>
      <c r="V46" s="395"/>
      <c r="W46" s="395"/>
      <c r="X46" s="395"/>
      <c r="Y46" s="396"/>
      <c r="AA46" s="168" t="str">
        <f>IF(AND(J46&lt;&gt;"",M46&lt;&gt;""),"OK","！「徒歩」が未記入です！")</f>
        <v>！「徒歩」が未記入です！</v>
      </c>
    </row>
    <row r="47" spans="1:36" ht="15.75" customHeight="1" x14ac:dyDescent="0.15">
      <c r="A47" s="375"/>
      <c r="B47" s="376"/>
      <c r="C47" s="377"/>
      <c r="D47" s="357"/>
      <c r="E47" s="358"/>
      <c r="F47" s="359"/>
      <c r="G47" s="352"/>
      <c r="H47" s="385" t="s">
        <v>54</v>
      </c>
      <c r="I47" s="386"/>
      <c r="J47" s="397"/>
      <c r="K47" s="398"/>
      <c r="L47" s="88" t="s">
        <v>75</v>
      </c>
      <c r="M47" s="172"/>
      <c r="N47" s="35" t="s">
        <v>60</v>
      </c>
      <c r="O47" s="94" t="s">
        <v>278</v>
      </c>
      <c r="P47" s="175"/>
      <c r="Q47" s="115" t="s">
        <v>69</v>
      </c>
      <c r="R47" s="162"/>
      <c r="S47" s="96" t="s">
        <v>77</v>
      </c>
      <c r="T47" s="429"/>
      <c r="U47" s="429"/>
      <c r="V47" s="96" t="s">
        <v>407</v>
      </c>
      <c r="W47" s="429"/>
      <c r="X47" s="429"/>
      <c r="Y47" s="98" t="s">
        <v>78</v>
      </c>
      <c r="AA47" s="168" t="str">
        <f>IF(AND(J47&lt;&gt;"",M47&lt;&gt;"",P47&lt;&gt;""),IF(AND(J47=0,M47=0,P47=0),"OK",IF(R47="可",IF(AND(T47="",W47="",J47&lt;&gt;"",M47&lt;&gt;"",P47&lt;&gt;""),"OK","！冬季利用状況の（　）は記入する必要はありません！"),IF(R47="不可",IF(AND(T47&lt;&gt;"",W47&lt;&gt;"",J47&lt;&gt;"",M47&lt;&gt;"",P47&lt;&gt;""),"OK","！「バス」の入力が誤っています！")))),"！「バス」が未記入です（該当しない場合は0を入力してください）！")</f>
        <v>！「バス」が未記入です（該当しない場合は0を入力してください）！</v>
      </c>
    </row>
    <row r="48" spans="1:36" ht="15.75" customHeight="1" x14ac:dyDescent="0.15">
      <c r="A48" s="375"/>
      <c r="B48" s="376"/>
      <c r="C48" s="377"/>
      <c r="D48" s="357"/>
      <c r="E48" s="358"/>
      <c r="F48" s="359"/>
      <c r="G48" s="352"/>
      <c r="H48" s="399" t="s">
        <v>51</v>
      </c>
      <c r="I48" s="400"/>
      <c r="J48" s="397"/>
      <c r="K48" s="398"/>
      <c r="L48" s="35" t="s">
        <v>75</v>
      </c>
      <c r="M48" s="173"/>
      <c r="N48" s="88" t="s">
        <v>60</v>
      </c>
      <c r="O48" s="94" t="s">
        <v>277</v>
      </c>
      <c r="P48" s="176"/>
      <c r="Q48" s="116" t="s">
        <v>69</v>
      </c>
      <c r="R48" s="162"/>
      <c r="S48" s="96" t="s">
        <v>77</v>
      </c>
      <c r="T48" s="429"/>
      <c r="U48" s="429"/>
      <c r="V48" s="96" t="s">
        <v>407</v>
      </c>
      <c r="W48" s="429"/>
      <c r="X48" s="429"/>
      <c r="Y48" s="98" t="s">
        <v>78</v>
      </c>
      <c r="AA48" s="168" t="str">
        <f>IF(AND(J48&lt;&gt;"",M48&lt;&gt;"",P48&lt;&gt;""),IF(AND(J48=0,M48=0,P48=0),"OK",IF(R48="可",IF(AND(T48="",W48="",J48&lt;&gt;"",M48&lt;&gt;"",P48&lt;&gt;""),"OK","！冬季利用状況の（　）は記入する必要はありません！"),IF(R48="不可",IF(AND(T48&lt;&gt;"",W48&lt;&gt;"",J48&lt;&gt;"",M48&lt;&gt;"",P48&lt;&gt;""),"OK","！「鉄道」の入力が誤っています！")))),"！「鉄道」が未記入です（該当しない場合は0を入力してください）！")</f>
        <v>！「鉄道」が未記入です（該当しない場合は0を入力してください）！</v>
      </c>
    </row>
    <row r="49" spans="1:36" ht="15.75" customHeight="1" x14ac:dyDescent="0.15">
      <c r="A49" s="375"/>
      <c r="B49" s="376"/>
      <c r="C49" s="377"/>
      <c r="D49" s="357"/>
      <c r="E49" s="358"/>
      <c r="F49" s="359"/>
      <c r="G49" s="352"/>
      <c r="H49" s="399" t="s">
        <v>52</v>
      </c>
      <c r="I49" s="400"/>
      <c r="J49" s="397"/>
      <c r="K49" s="398"/>
      <c r="L49" s="35" t="s">
        <v>75</v>
      </c>
      <c r="M49" s="173"/>
      <c r="N49" s="35" t="s">
        <v>60</v>
      </c>
      <c r="O49" s="95" t="s">
        <v>277</v>
      </c>
      <c r="P49" s="175"/>
      <c r="Q49" s="115" t="s">
        <v>69</v>
      </c>
      <c r="R49" s="162"/>
      <c r="S49" s="97" t="s">
        <v>77</v>
      </c>
      <c r="T49" s="429"/>
      <c r="U49" s="429"/>
      <c r="V49" s="96" t="s">
        <v>407</v>
      </c>
      <c r="W49" s="429"/>
      <c r="X49" s="429"/>
      <c r="Y49" s="99" t="s">
        <v>78</v>
      </c>
      <c r="AA49" s="168" t="str">
        <f>IF(AND(J49&lt;&gt;"",M49&lt;&gt;"",P49&lt;&gt;""),IF(AND(J49=0,M49=0,P49=0),"OK",IF(R49="可",IF(AND(T49="",W49="",J49&lt;&gt;"",M49&lt;&gt;"",P49&lt;&gt;""),"OK","！冬季利用状況の（　）は記入する必要はありません！"),IF(R49="不可",IF(AND(T49&lt;&gt;"",W49&lt;&gt;"",J49&lt;&gt;"",M49&lt;&gt;"",P49&lt;&gt;""),"OK","！「船」の入力が誤っています！")))),"！「船」が未記入です（該当しない場合は0を入力してください）！")</f>
        <v>！「船」が未記入です（該当しない場合は0を入力してください）！</v>
      </c>
    </row>
    <row r="50" spans="1:36" ht="15.75" customHeight="1" x14ac:dyDescent="0.15">
      <c r="A50" s="375"/>
      <c r="B50" s="376"/>
      <c r="C50" s="377"/>
      <c r="D50" s="357"/>
      <c r="E50" s="358"/>
      <c r="F50" s="359"/>
      <c r="G50" s="353"/>
      <c r="H50" s="401" t="s">
        <v>14</v>
      </c>
      <c r="I50" s="402"/>
      <c r="J50" s="403">
        <f>SUM(J46:K49)</f>
        <v>0</v>
      </c>
      <c r="K50" s="404"/>
      <c r="L50" s="92" t="s">
        <v>75</v>
      </c>
      <c r="M50" s="174">
        <f>SUM(M46:M49)</f>
        <v>0</v>
      </c>
      <c r="N50" s="93" t="s">
        <v>60</v>
      </c>
      <c r="O50" s="423"/>
      <c r="P50" s="424"/>
      <c r="Q50" s="424"/>
      <c r="R50" s="423"/>
      <c r="S50" s="424"/>
      <c r="T50" s="424"/>
      <c r="U50" s="424"/>
      <c r="V50" s="424"/>
      <c r="W50" s="424"/>
      <c r="X50" s="424"/>
      <c r="Y50" s="425"/>
    </row>
    <row r="51" spans="1:36" ht="15.75" customHeight="1" x14ac:dyDescent="0.15">
      <c r="A51" s="83"/>
      <c r="B51" s="84"/>
      <c r="C51" s="85"/>
      <c r="D51" s="360"/>
      <c r="E51" s="361"/>
      <c r="F51" s="362"/>
      <c r="G51" s="391" t="s">
        <v>276</v>
      </c>
      <c r="H51" s="392"/>
      <c r="I51" s="393"/>
      <c r="J51" s="363"/>
      <c r="K51" s="364"/>
      <c r="L51" s="89" t="s">
        <v>75</v>
      </c>
      <c r="M51" s="172"/>
      <c r="N51" s="89" t="s">
        <v>60</v>
      </c>
      <c r="O51" s="365"/>
      <c r="P51" s="366"/>
      <c r="Q51" s="367"/>
      <c r="R51" s="365"/>
      <c r="S51" s="366"/>
      <c r="T51" s="366"/>
      <c r="U51" s="366"/>
      <c r="V51" s="366"/>
      <c r="W51" s="366"/>
      <c r="X51" s="366"/>
      <c r="Y51" s="367"/>
      <c r="AA51" s="168" t="str">
        <f>IF(AND(J51&lt;&gt;"",M51&lt;&gt;""),"OK","！「自動車（船）」が未記入です！")</f>
        <v>！「自動車（船）」が未記入です！</v>
      </c>
    </row>
    <row r="52" spans="1:36" ht="15.75" customHeight="1" x14ac:dyDescent="0.15">
      <c r="A52" s="372" t="s">
        <v>338</v>
      </c>
      <c r="B52" s="373"/>
      <c r="C52" s="374"/>
      <c r="D52" s="378" t="s">
        <v>116</v>
      </c>
      <c r="E52" s="378"/>
      <c r="F52" s="379"/>
      <c r="G52" s="153"/>
      <c r="H52" s="154"/>
      <c r="I52" s="155"/>
      <c r="J52" s="156"/>
      <c r="K52" s="154"/>
      <c r="L52" s="157"/>
      <c r="M52" s="155"/>
      <c r="N52" s="158"/>
      <c r="O52" s="153"/>
      <c r="P52" s="77"/>
      <c r="Q52" s="78"/>
      <c r="R52" s="78"/>
      <c r="S52" s="78"/>
      <c r="T52" s="78"/>
      <c r="U52" s="78"/>
      <c r="V52" s="78"/>
      <c r="W52" s="78"/>
      <c r="X52" s="78"/>
      <c r="Y52" s="31"/>
      <c r="AA52" s="166" t="str">
        <f>IF(OR(G52="",H52="",I52="",J52="",K52="",L52="",M52="",N52="",O52=""),"！「"&amp;D52&amp;"」が未記入です！","OK")</f>
        <v>！「　１　名称」が未記入です！</v>
      </c>
    </row>
    <row r="53" spans="1:36" ht="15.75" customHeight="1" x14ac:dyDescent="0.15">
      <c r="A53" s="375"/>
      <c r="B53" s="376"/>
      <c r="C53" s="377"/>
      <c r="D53" s="378"/>
      <c r="E53" s="378"/>
      <c r="F53" s="379"/>
      <c r="G53" s="180"/>
      <c r="H53" s="181"/>
      <c r="I53" s="181"/>
      <c r="J53" s="181"/>
      <c r="K53" s="181"/>
      <c r="L53" s="181"/>
      <c r="M53" s="181"/>
      <c r="N53" s="181"/>
      <c r="O53" s="181"/>
      <c r="P53" s="181"/>
      <c r="Q53" s="181"/>
      <c r="R53" s="181"/>
      <c r="S53" s="181"/>
      <c r="T53" s="181"/>
      <c r="U53" s="181"/>
      <c r="V53" s="181"/>
      <c r="W53" s="181"/>
      <c r="X53" s="181"/>
      <c r="Y53" s="182"/>
      <c r="AA53" s="166" t="str">
        <f>IF(OR(G53=""),"！「"&amp;D52&amp;"」が未記入です！","OK")</f>
        <v>！「　１　名称」が未記入です！</v>
      </c>
    </row>
    <row r="54" spans="1:36" ht="15.75" customHeight="1" x14ac:dyDescent="0.15">
      <c r="A54" s="375"/>
      <c r="B54" s="376"/>
      <c r="C54" s="377"/>
      <c r="D54" s="378" t="s">
        <v>117</v>
      </c>
      <c r="E54" s="378"/>
      <c r="F54" s="379"/>
      <c r="G54" s="159"/>
      <c r="H54" s="157"/>
      <c r="I54" s="157"/>
      <c r="J54" s="157"/>
      <c r="K54" s="160"/>
      <c r="L54" s="3"/>
      <c r="M54" s="3"/>
      <c r="N54" s="3"/>
      <c r="O54" s="3"/>
      <c r="P54" s="3"/>
      <c r="Q54" s="3"/>
      <c r="R54" s="3"/>
      <c r="S54" s="3"/>
      <c r="T54" s="3"/>
      <c r="U54" s="3"/>
      <c r="V54" s="3"/>
      <c r="W54" s="3"/>
      <c r="X54" s="3"/>
      <c r="Y54" s="9"/>
      <c r="AA54" s="166" t="str">
        <f>IF(OR(G54="",H54="",I54="",J54="",K54=""),"！「"&amp;D54&amp;"」が未記入です！","OK")</f>
        <v>！「　２　所在地」が未記入です！</v>
      </c>
    </row>
    <row r="55" spans="1:36" ht="15.75" customHeight="1" x14ac:dyDescent="0.15">
      <c r="A55" s="375"/>
      <c r="B55" s="376"/>
      <c r="C55" s="377"/>
      <c r="D55" s="378"/>
      <c r="E55" s="378"/>
      <c r="F55" s="379"/>
      <c r="G55" s="180"/>
      <c r="H55" s="181"/>
      <c r="I55" s="181"/>
      <c r="J55" s="181"/>
      <c r="K55" s="181"/>
      <c r="L55" s="181"/>
      <c r="M55" s="181"/>
      <c r="N55" s="181"/>
      <c r="O55" s="181"/>
      <c r="P55" s="181"/>
      <c r="Q55" s="181"/>
      <c r="R55" s="181"/>
      <c r="S55" s="181"/>
      <c r="T55" s="181"/>
      <c r="U55" s="181"/>
      <c r="V55" s="181"/>
      <c r="W55" s="181"/>
      <c r="X55" s="181"/>
      <c r="Y55" s="182"/>
      <c r="AA55" s="166" t="str">
        <f>IF(OR(G55=""),"！「"&amp;D54&amp;"」が未記入です！","OK")</f>
        <v>！「　２　所在地」が未記入です！</v>
      </c>
    </row>
    <row r="56" spans="1:36" ht="15.75" customHeight="1" x14ac:dyDescent="0.15">
      <c r="A56" s="375"/>
      <c r="B56" s="376"/>
      <c r="C56" s="377"/>
      <c r="D56" s="380" t="s">
        <v>270</v>
      </c>
      <c r="E56" s="381"/>
      <c r="F56" s="381"/>
      <c r="G56" s="382"/>
      <c r="H56" s="383"/>
      <c r="I56" s="81" t="s">
        <v>74</v>
      </c>
      <c r="J56" s="3"/>
      <c r="K56" s="3"/>
      <c r="L56" s="3"/>
      <c r="M56" s="3"/>
      <c r="N56" s="3"/>
      <c r="O56" s="3"/>
      <c r="P56" s="3"/>
      <c r="Q56" s="3"/>
      <c r="R56" s="3"/>
      <c r="S56" s="3"/>
      <c r="T56" s="20"/>
      <c r="U56" s="20"/>
      <c r="V56" s="20"/>
      <c r="W56" s="20"/>
      <c r="X56" s="79"/>
      <c r="Y56" s="80"/>
      <c r="AA56" s="166" t="str">
        <f>IF(OR(G56=""),"！「"&amp;D56&amp;"」が未記入です！","OK")</f>
        <v>！「　３　許可（届出）病床数」が未記入です！</v>
      </c>
    </row>
    <row r="57" spans="1:36" ht="15.75" customHeight="1" x14ac:dyDescent="0.15">
      <c r="A57" s="375"/>
      <c r="B57" s="376"/>
      <c r="C57" s="377"/>
      <c r="D57" s="378" t="s">
        <v>445</v>
      </c>
      <c r="E57" s="378"/>
      <c r="F57" s="379"/>
      <c r="G57" s="208" t="s">
        <v>44</v>
      </c>
      <c r="H57" s="209"/>
      <c r="I57" s="209"/>
      <c r="J57" s="209"/>
      <c r="K57" s="209"/>
      <c r="L57" s="209"/>
      <c r="M57" s="209"/>
      <c r="N57" s="209"/>
      <c r="O57" s="209"/>
      <c r="P57" s="209"/>
      <c r="Q57" s="209"/>
      <c r="R57" s="209"/>
      <c r="S57" s="209"/>
      <c r="T57" s="209"/>
      <c r="U57" s="209"/>
      <c r="V57" s="209"/>
      <c r="W57" s="209"/>
      <c r="X57" s="210"/>
      <c r="Y57" s="211"/>
      <c r="AA57" s="166" t="str">
        <f>IF(OR(Y57=""),"！「"&amp;D57&amp;"」が未記入です！","OK")</f>
        <v>！「　４　設置主体」が未記入です！</v>
      </c>
      <c r="AB57" s="1"/>
    </row>
    <row r="58" spans="1:36" ht="15.75" customHeight="1" x14ac:dyDescent="0.15">
      <c r="A58" s="375"/>
      <c r="B58" s="376"/>
      <c r="C58" s="377"/>
      <c r="D58" s="378"/>
      <c r="E58" s="378"/>
      <c r="F58" s="379"/>
      <c r="G58" s="213" t="s">
        <v>118</v>
      </c>
      <c r="H58" s="214"/>
      <c r="I58" s="214"/>
      <c r="J58" s="214"/>
      <c r="K58" s="214"/>
      <c r="L58" s="214"/>
      <c r="M58" s="426"/>
      <c r="N58" s="426"/>
      <c r="O58" s="426"/>
      <c r="P58" s="426"/>
      <c r="Q58" s="426"/>
      <c r="R58" s="426"/>
      <c r="S58" s="426"/>
      <c r="T58" s="426"/>
      <c r="U58" s="426"/>
      <c r="V58" s="426"/>
      <c r="W58" s="426"/>
      <c r="X58" s="30" t="s">
        <v>78</v>
      </c>
      <c r="Y58" s="212"/>
      <c r="AA58" s="166" t="b">
        <f>IF(OR(Y57="a",Y57="b",Y57="c",Y57="d",Y57="e"),IF(M58="","OK","！（　　）は記入する必要はありません！"),IF(Y57="f",IF(M58="","！（　　）が未記入です！","OK")))</f>
        <v>0</v>
      </c>
      <c r="AB58" s="1"/>
    </row>
    <row r="59" spans="1:36" ht="15.75" customHeight="1" x14ac:dyDescent="0.15">
      <c r="A59" s="375"/>
      <c r="B59" s="376"/>
      <c r="C59" s="377"/>
      <c r="D59" s="368" t="s">
        <v>449</v>
      </c>
      <c r="E59" s="369"/>
      <c r="F59" s="369"/>
      <c r="G59" s="447" t="s">
        <v>269</v>
      </c>
      <c r="H59" s="448"/>
      <c r="I59" s="448"/>
      <c r="J59" s="448"/>
      <c r="K59" s="448"/>
      <c r="L59" s="448"/>
      <c r="M59" s="448"/>
      <c r="N59" s="448"/>
      <c r="O59" s="448"/>
      <c r="P59" s="448"/>
      <c r="Q59" s="448"/>
      <c r="R59" s="448"/>
      <c r="S59" s="448"/>
      <c r="T59" s="448"/>
      <c r="U59" s="448"/>
      <c r="V59" s="448"/>
      <c r="W59" s="448"/>
      <c r="X59" s="448"/>
      <c r="Y59" s="449"/>
    </row>
    <row r="60" spans="1:36" ht="15.75" customHeight="1" x14ac:dyDescent="0.15">
      <c r="A60" s="375"/>
      <c r="B60" s="376"/>
      <c r="C60" s="377"/>
      <c r="D60" s="370"/>
      <c r="E60" s="371"/>
      <c r="F60" s="371"/>
      <c r="G60" s="447"/>
      <c r="H60" s="448"/>
      <c r="I60" s="448"/>
      <c r="J60" s="448"/>
      <c r="K60" s="448"/>
      <c r="L60" s="448"/>
      <c r="M60" s="448"/>
      <c r="N60" s="448"/>
      <c r="O60" s="448"/>
      <c r="P60" s="448"/>
      <c r="Q60" s="448"/>
      <c r="R60" s="448"/>
      <c r="S60" s="448"/>
      <c r="T60" s="448"/>
      <c r="U60" s="448"/>
      <c r="V60" s="448"/>
      <c r="W60" s="448"/>
      <c r="X60" s="448"/>
      <c r="Y60" s="449"/>
      <c r="AI60" s="2"/>
      <c r="AJ60" s="2"/>
    </row>
    <row r="61" spans="1:36" ht="15.75" customHeight="1" x14ac:dyDescent="0.15">
      <c r="A61" s="375"/>
      <c r="B61" s="376"/>
      <c r="C61" s="377"/>
      <c r="D61" s="370"/>
      <c r="E61" s="371"/>
      <c r="F61" s="371"/>
      <c r="G61" s="382"/>
      <c r="H61" s="383"/>
      <c r="I61" s="383"/>
      <c r="J61" s="451" t="s">
        <v>62</v>
      </c>
      <c r="K61" s="144">
        <v>1</v>
      </c>
      <c r="L61" s="407" t="s">
        <v>119</v>
      </c>
      <c r="M61" s="290"/>
      <c r="N61" s="147">
        <v>2</v>
      </c>
      <c r="O61" s="407" t="s">
        <v>120</v>
      </c>
      <c r="P61" s="260"/>
      <c r="Q61" s="144">
        <v>3</v>
      </c>
      <c r="R61" s="407" t="s">
        <v>121</v>
      </c>
      <c r="S61" s="290"/>
      <c r="T61" s="147">
        <v>4</v>
      </c>
      <c r="U61" s="407" t="s">
        <v>122</v>
      </c>
      <c r="V61" s="260"/>
      <c r="W61" s="144">
        <v>5</v>
      </c>
      <c r="X61" s="407" t="s">
        <v>123</v>
      </c>
      <c r="Y61" s="290"/>
      <c r="AA61" s="166" t="str">
        <f>IF(OR(G61=""),"！「　５　１週間当たり診療日数」が未記入です！","OK")</f>
        <v>！「　５　１週間当たり診療日数」が未記入です！</v>
      </c>
    </row>
    <row r="62" spans="1:36" ht="15.75" customHeight="1" x14ac:dyDescent="0.15">
      <c r="A62" s="375"/>
      <c r="B62" s="376"/>
      <c r="C62" s="377"/>
      <c r="D62" s="370"/>
      <c r="E62" s="371"/>
      <c r="F62" s="371"/>
      <c r="G62" s="450"/>
      <c r="H62" s="266"/>
      <c r="I62" s="266"/>
      <c r="J62" s="179"/>
      <c r="K62" s="145">
        <v>6</v>
      </c>
      <c r="L62" s="452" t="s">
        <v>124</v>
      </c>
      <c r="M62" s="453"/>
      <c r="N62" s="145">
        <v>7</v>
      </c>
      <c r="O62" s="407" t="s">
        <v>125</v>
      </c>
      <c r="P62" s="290"/>
      <c r="Q62" s="7"/>
      <c r="R62" s="7"/>
      <c r="S62" s="7"/>
      <c r="T62" s="7"/>
      <c r="U62" s="7"/>
      <c r="V62" s="7"/>
      <c r="W62" s="12"/>
      <c r="X62" s="12"/>
      <c r="Y62" s="4"/>
    </row>
    <row r="63" spans="1:36" ht="15.75" customHeight="1" x14ac:dyDescent="0.15">
      <c r="A63" s="375"/>
      <c r="B63" s="376"/>
      <c r="C63" s="377"/>
      <c r="D63" s="378" t="s">
        <v>446</v>
      </c>
      <c r="E63" s="378"/>
      <c r="F63" s="378"/>
      <c r="G63" s="317" t="s">
        <v>139</v>
      </c>
      <c r="H63" s="262"/>
      <c r="I63" s="262"/>
      <c r="J63" s="435"/>
      <c r="K63" s="430"/>
      <c r="L63" s="73" t="s">
        <v>76</v>
      </c>
      <c r="M63" s="430"/>
      <c r="N63" s="431"/>
      <c r="O63" s="325" t="s">
        <v>124</v>
      </c>
      <c r="P63" s="325"/>
      <c r="Q63" s="325"/>
      <c r="R63" s="435"/>
      <c r="S63" s="430"/>
      <c r="T63" s="73" t="s">
        <v>76</v>
      </c>
      <c r="U63" s="430"/>
      <c r="V63" s="431"/>
      <c r="W63" s="3"/>
      <c r="X63" s="3"/>
      <c r="Y63" s="9"/>
      <c r="AA63" s="166" t="str">
        <f>IF(AND(J63="",M63="",R63="",U63="",J64="",M64=""),"！「"&amp;D63&amp;"」が未記入です！","OK")</f>
        <v>！「　６　診療時間」が未記入です！</v>
      </c>
    </row>
    <row r="64" spans="1:36" ht="15.75" customHeight="1" x14ac:dyDescent="0.15">
      <c r="A64" s="375"/>
      <c r="B64" s="376"/>
      <c r="C64" s="377"/>
      <c r="D64" s="378"/>
      <c r="E64" s="378"/>
      <c r="F64" s="378"/>
      <c r="G64" s="432" t="s">
        <v>295</v>
      </c>
      <c r="H64" s="433"/>
      <c r="I64" s="434"/>
      <c r="J64" s="435"/>
      <c r="K64" s="430"/>
      <c r="L64" s="100" t="s">
        <v>76</v>
      </c>
      <c r="M64" s="430"/>
      <c r="N64" s="431"/>
      <c r="O64" s="432" t="s">
        <v>296</v>
      </c>
      <c r="P64" s="433"/>
      <c r="Q64" s="434"/>
      <c r="R64" s="435"/>
      <c r="S64" s="430"/>
      <c r="T64" s="100" t="s">
        <v>76</v>
      </c>
      <c r="U64" s="430"/>
      <c r="V64" s="431"/>
      <c r="W64" s="42"/>
      <c r="X64" s="42"/>
      <c r="Y64" s="4"/>
      <c r="AI64" s="2"/>
      <c r="AJ64" s="2"/>
    </row>
    <row r="65" spans="1:27" ht="15.75" customHeight="1" x14ac:dyDescent="0.15">
      <c r="A65" s="375"/>
      <c r="B65" s="376"/>
      <c r="C65" s="377"/>
      <c r="D65" s="454" t="s">
        <v>447</v>
      </c>
      <c r="E65" s="455"/>
      <c r="F65" s="455"/>
      <c r="G65" s="32" t="s">
        <v>267</v>
      </c>
      <c r="H65" s="1"/>
      <c r="I65" s="1"/>
      <c r="J65" s="1"/>
      <c r="K65" s="1"/>
      <c r="L65" s="1"/>
      <c r="M65" s="1"/>
      <c r="N65" s="1"/>
      <c r="O65" s="1"/>
      <c r="P65" s="1"/>
      <c r="Q65" s="1"/>
      <c r="R65" s="1"/>
      <c r="S65" s="1"/>
      <c r="T65" s="1"/>
      <c r="U65" s="1"/>
      <c r="V65" s="1"/>
      <c r="W65" s="1"/>
      <c r="X65" s="1"/>
      <c r="Y65" s="25"/>
      <c r="AA65" s="166" t="str">
        <f>IF(AND(G66=1,M66=2,S66=3,G67=4,M67=5,S67=6,G68=7,M68=8,S68=9,G69=10,M69=11,S69=12,G70=13,M70=14,S70=15,G71=16,G72=17),"！「"&amp;D65&amp;"」が未記入です！","OK")</f>
        <v>！「　７　実施診療科」が未記入です！</v>
      </c>
    </row>
    <row r="66" spans="1:27" ht="15.75" customHeight="1" x14ac:dyDescent="0.15">
      <c r="A66" s="375"/>
      <c r="B66" s="376"/>
      <c r="C66" s="377"/>
      <c r="D66" s="454"/>
      <c r="E66" s="455"/>
      <c r="F66" s="456"/>
      <c r="G66" s="144">
        <v>1</v>
      </c>
      <c r="H66" s="276" t="s">
        <v>111</v>
      </c>
      <c r="I66" s="221"/>
      <c r="J66" s="221"/>
      <c r="K66" s="221"/>
      <c r="L66" s="222"/>
      <c r="M66" s="147">
        <v>2</v>
      </c>
      <c r="N66" s="276" t="s">
        <v>281</v>
      </c>
      <c r="O66" s="221"/>
      <c r="P66" s="221"/>
      <c r="Q66" s="221"/>
      <c r="R66" s="221"/>
      <c r="S66" s="144">
        <v>3</v>
      </c>
      <c r="T66" s="276" t="s">
        <v>282</v>
      </c>
      <c r="U66" s="221"/>
      <c r="V66" s="221"/>
      <c r="W66" s="221"/>
      <c r="X66" s="222"/>
      <c r="Y66" s="427"/>
    </row>
    <row r="67" spans="1:27" ht="15.75" customHeight="1" x14ac:dyDescent="0.15">
      <c r="A67" s="375"/>
      <c r="B67" s="376"/>
      <c r="C67" s="377"/>
      <c r="D67" s="455"/>
      <c r="E67" s="455"/>
      <c r="F67" s="456"/>
      <c r="G67" s="146">
        <v>4</v>
      </c>
      <c r="H67" s="387" t="s">
        <v>283</v>
      </c>
      <c r="I67" s="214"/>
      <c r="J67" s="214"/>
      <c r="K67" s="214"/>
      <c r="L67" s="223"/>
      <c r="M67" s="148">
        <v>5</v>
      </c>
      <c r="N67" s="387" t="s">
        <v>284</v>
      </c>
      <c r="O67" s="214"/>
      <c r="P67" s="214"/>
      <c r="Q67" s="214"/>
      <c r="R67" s="214"/>
      <c r="S67" s="146">
        <v>6</v>
      </c>
      <c r="T67" s="387" t="s">
        <v>112</v>
      </c>
      <c r="U67" s="214"/>
      <c r="V67" s="214"/>
      <c r="W67" s="214"/>
      <c r="X67" s="223"/>
      <c r="Y67" s="428"/>
    </row>
    <row r="68" spans="1:27" ht="15.75" customHeight="1" x14ac:dyDescent="0.15">
      <c r="A68" s="375"/>
      <c r="B68" s="376"/>
      <c r="C68" s="377"/>
      <c r="D68" s="455"/>
      <c r="E68" s="455"/>
      <c r="F68" s="456"/>
      <c r="G68" s="146">
        <v>7</v>
      </c>
      <c r="H68" s="387" t="s">
        <v>285</v>
      </c>
      <c r="I68" s="214"/>
      <c r="J68" s="214"/>
      <c r="K68" s="214"/>
      <c r="L68" s="223"/>
      <c r="M68" s="148">
        <v>8</v>
      </c>
      <c r="N68" s="387" t="s">
        <v>286</v>
      </c>
      <c r="O68" s="214"/>
      <c r="P68" s="214"/>
      <c r="Q68" s="214"/>
      <c r="R68" s="214"/>
      <c r="S68" s="146">
        <v>9</v>
      </c>
      <c r="T68" s="387" t="s">
        <v>287</v>
      </c>
      <c r="U68" s="214"/>
      <c r="V68" s="214"/>
      <c r="W68" s="214"/>
      <c r="X68" s="223"/>
      <c r="Y68" s="428"/>
    </row>
    <row r="69" spans="1:27" ht="15.75" customHeight="1" x14ac:dyDescent="0.15">
      <c r="A69" s="375"/>
      <c r="B69" s="376"/>
      <c r="C69" s="377"/>
      <c r="D69" s="455"/>
      <c r="E69" s="455"/>
      <c r="F69" s="456"/>
      <c r="G69" s="144">
        <v>10</v>
      </c>
      <c r="H69" s="276" t="s">
        <v>294</v>
      </c>
      <c r="I69" s="221"/>
      <c r="J69" s="221"/>
      <c r="K69" s="221"/>
      <c r="L69" s="222"/>
      <c r="M69" s="147">
        <v>11</v>
      </c>
      <c r="N69" s="276" t="s">
        <v>288</v>
      </c>
      <c r="O69" s="221"/>
      <c r="P69" s="221"/>
      <c r="Q69" s="221"/>
      <c r="R69" s="221"/>
      <c r="S69" s="144">
        <v>12</v>
      </c>
      <c r="T69" s="276" t="s">
        <v>289</v>
      </c>
      <c r="U69" s="221"/>
      <c r="V69" s="221"/>
      <c r="W69" s="221"/>
      <c r="X69" s="222"/>
      <c r="Y69" s="428"/>
    </row>
    <row r="70" spans="1:27" ht="15.75" customHeight="1" x14ac:dyDescent="0.15">
      <c r="A70" s="375"/>
      <c r="B70" s="376"/>
      <c r="C70" s="377"/>
      <c r="D70" s="455"/>
      <c r="E70" s="455"/>
      <c r="F70" s="456"/>
      <c r="G70" s="144">
        <v>13</v>
      </c>
      <c r="H70" s="276" t="s">
        <v>290</v>
      </c>
      <c r="I70" s="221"/>
      <c r="J70" s="221"/>
      <c r="K70" s="221"/>
      <c r="L70" s="222"/>
      <c r="M70" s="144">
        <v>14</v>
      </c>
      <c r="N70" s="276" t="s">
        <v>291</v>
      </c>
      <c r="O70" s="221"/>
      <c r="P70" s="221"/>
      <c r="Q70" s="221"/>
      <c r="R70" s="222"/>
      <c r="S70" s="144">
        <v>15</v>
      </c>
      <c r="T70" s="276" t="s">
        <v>292</v>
      </c>
      <c r="U70" s="221"/>
      <c r="V70" s="221"/>
      <c r="W70" s="221"/>
      <c r="X70" s="222"/>
      <c r="Y70" s="428"/>
    </row>
    <row r="71" spans="1:27" ht="15.75" customHeight="1" x14ac:dyDescent="0.15">
      <c r="A71" s="375"/>
      <c r="B71" s="376"/>
      <c r="C71" s="377"/>
      <c r="D71" s="455"/>
      <c r="E71" s="455"/>
      <c r="F71" s="456"/>
      <c r="G71" s="161">
        <v>16</v>
      </c>
      <c r="H71" s="458" t="s">
        <v>293</v>
      </c>
      <c r="I71" s="459"/>
      <c r="J71" s="459"/>
      <c r="K71" s="459"/>
      <c r="L71" s="460"/>
      <c r="M71" s="461"/>
      <c r="N71" s="462"/>
      <c r="O71" s="462"/>
      <c r="P71" s="462"/>
      <c r="Q71" s="462"/>
      <c r="R71" s="462"/>
      <c r="S71" s="462"/>
      <c r="T71" s="462"/>
      <c r="U71" s="462"/>
      <c r="V71" s="462"/>
      <c r="W71" s="462"/>
      <c r="X71" s="462"/>
      <c r="Y71" s="463"/>
    </row>
    <row r="72" spans="1:27" ht="15.75" customHeight="1" x14ac:dyDescent="0.15">
      <c r="A72" s="375"/>
      <c r="B72" s="376"/>
      <c r="C72" s="377"/>
      <c r="D72" s="455"/>
      <c r="E72" s="455"/>
      <c r="F72" s="456"/>
      <c r="G72" s="144">
        <v>17</v>
      </c>
      <c r="H72" s="221" t="s">
        <v>218</v>
      </c>
      <c r="I72" s="221"/>
      <c r="J72" s="181"/>
      <c r="K72" s="181"/>
      <c r="L72" s="181"/>
      <c r="M72" s="181"/>
      <c r="N72" s="181"/>
      <c r="O72" s="181"/>
      <c r="P72" s="181"/>
      <c r="Q72" s="181"/>
      <c r="R72" s="181"/>
      <c r="S72" s="181"/>
      <c r="T72" s="181"/>
      <c r="U72" s="181"/>
      <c r="V72" s="181"/>
      <c r="W72" s="181"/>
      <c r="X72" s="181"/>
      <c r="Y72" s="101" t="s">
        <v>78</v>
      </c>
      <c r="AA72" s="166" t="str">
        <f>IF(G72=17,IF(J72="","OK","！（　　）は記入する必要はありません！"),IF(G72="⑰",IF(J72="","！（　　）が未記入です！","OK")))</f>
        <v>OK</v>
      </c>
    </row>
    <row r="73" spans="1:27" ht="15.75" customHeight="1" x14ac:dyDescent="0.15">
      <c r="A73" s="375"/>
      <c r="B73" s="376"/>
      <c r="C73" s="377"/>
      <c r="D73" s="354" t="s">
        <v>450</v>
      </c>
      <c r="E73" s="355"/>
      <c r="F73" s="356"/>
      <c r="G73" s="351" t="s">
        <v>275</v>
      </c>
      <c r="H73" s="234" t="s">
        <v>46</v>
      </c>
      <c r="I73" s="236"/>
      <c r="J73" s="234" t="s">
        <v>47</v>
      </c>
      <c r="K73" s="235"/>
      <c r="L73" s="236"/>
      <c r="M73" s="234" t="s">
        <v>48</v>
      </c>
      <c r="N73" s="235"/>
      <c r="O73" s="234" t="s">
        <v>49</v>
      </c>
      <c r="P73" s="235"/>
      <c r="Q73" s="235"/>
      <c r="R73" s="234" t="s">
        <v>53</v>
      </c>
      <c r="S73" s="235"/>
      <c r="T73" s="235"/>
      <c r="U73" s="235"/>
      <c r="V73" s="235"/>
      <c r="W73" s="235"/>
      <c r="X73" s="235"/>
      <c r="Y73" s="236"/>
      <c r="AA73" s="166"/>
    </row>
    <row r="74" spans="1:27" ht="15.75" customHeight="1" x14ac:dyDescent="0.15">
      <c r="A74" s="375"/>
      <c r="B74" s="376"/>
      <c r="C74" s="377"/>
      <c r="D74" s="357"/>
      <c r="E74" s="358"/>
      <c r="F74" s="359"/>
      <c r="G74" s="352"/>
      <c r="H74" s="349" t="s">
        <v>50</v>
      </c>
      <c r="I74" s="350"/>
      <c r="J74" s="418"/>
      <c r="K74" s="419"/>
      <c r="L74" s="87" t="s">
        <v>75</v>
      </c>
      <c r="M74" s="171"/>
      <c r="N74" s="87" t="s">
        <v>60</v>
      </c>
      <c r="O74" s="394"/>
      <c r="P74" s="405"/>
      <c r="Q74" s="406"/>
      <c r="R74" s="394"/>
      <c r="S74" s="395"/>
      <c r="T74" s="395"/>
      <c r="U74" s="395"/>
      <c r="V74" s="395"/>
      <c r="W74" s="395"/>
      <c r="X74" s="395"/>
      <c r="Y74" s="396"/>
      <c r="AA74" s="168" t="str">
        <f>IF(AND(J74&lt;&gt;"",M74&lt;&gt;""),"OK","！「徒歩」が未記入です！")</f>
        <v>！「徒歩」が未記入です！</v>
      </c>
    </row>
    <row r="75" spans="1:27" ht="15.75" customHeight="1" x14ac:dyDescent="0.15">
      <c r="A75" s="375"/>
      <c r="B75" s="376"/>
      <c r="C75" s="377"/>
      <c r="D75" s="357"/>
      <c r="E75" s="358"/>
      <c r="F75" s="359"/>
      <c r="G75" s="352"/>
      <c r="H75" s="385" t="s">
        <v>54</v>
      </c>
      <c r="I75" s="386"/>
      <c r="J75" s="397"/>
      <c r="K75" s="398"/>
      <c r="L75" s="88" t="s">
        <v>75</v>
      </c>
      <c r="M75" s="172"/>
      <c r="N75" s="35" t="s">
        <v>60</v>
      </c>
      <c r="O75" s="94" t="s">
        <v>278</v>
      </c>
      <c r="P75" s="175"/>
      <c r="Q75" s="115" t="s">
        <v>69</v>
      </c>
      <c r="R75" s="162"/>
      <c r="S75" s="96" t="s">
        <v>77</v>
      </c>
      <c r="T75" s="429"/>
      <c r="U75" s="429"/>
      <c r="V75" s="96" t="s">
        <v>407</v>
      </c>
      <c r="W75" s="429"/>
      <c r="X75" s="429"/>
      <c r="Y75" s="98" t="s">
        <v>78</v>
      </c>
      <c r="AA75" s="168" t="str">
        <f>IF(AND(J75&lt;&gt;"",M75&lt;&gt;"",P75&lt;&gt;""),IF(AND(J75=0,M75=0,P75=0),"OK",IF(R75="可",IF(AND(T75="",W75="",J75&lt;&gt;"",M75&lt;&gt;"",P75&lt;&gt;""),"OK","！冬季利用状況の（　）は記入する必要はありません！"),IF(R75="不可",IF(AND(T75&lt;&gt;"",W75&lt;&gt;"",J75&lt;&gt;"",M75&lt;&gt;"",P75&lt;&gt;""),"OK","！「バス」の入力が誤っています！")))),"！「バス」が未記入です（該当しない場合は0を入力してください）！")</f>
        <v>！「バス」が未記入です（該当しない場合は0を入力してください）！</v>
      </c>
    </row>
    <row r="76" spans="1:27" ht="15.75" customHeight="1" x14ac:dyDescent="0.15">
      <c r="A76" s="375"/>
      <c r="B76" s="376"/>
      <c r="C76" s="377"/>
      <c r="D76" s="357"/>
      <c r="E76" s="358"/>
      <c r="F76" s="359"/>
      <c r="G76" s="352"/>
      <c r="H76" s="399" t="s">
        <v>51</v>
      </c>
      <c r="I76" s="400"/>
      <c r="J76" s="397"/>
      <c r="K76" s="398"/>
      <c r="L76" s="35" t="s">
        <v>75</v>
      </c>
      <c r="M76" s="173"/>
      <c r="N76" s="88" t="s">
        <v>60</v>
      </c>
      <c r="O76" s="94" t="s">
        <v>277</v>
      </c>
      <c r="P76" s="176"/>
      <c r="Q76" s="116" t="s">
        <v>69</v>
      </c>
      <c r="R76" s="162"/>
      <c r="S76" s="96" t="s">
        <v>77</v>
      </c>
      <c r="T76" s="429"/>
      <c r="U76" s="429"/>
      <c r="V76" s="96" t="s">
        <v>407</v>
      </c>
      <c r="W76" s="429"/>
      <c r="X76" s="429"/>
      <c r="Y76" s="98" t="s">
        <v>78</v>
      </c>
      <c r="AA76" s="168" t="str">
        <f>IF(AND(J76&lt;&gt;"",M76&lt;&gt;"",P76&lt;&gt;""),IF(AND(J76=0,M76=0,P76=0),"OK",IF(R76="可",IF(AND(T76="",W76="",J76&lt;&gt;"",M76&lt;&gt;"",P76&lt;&gt;""),"OK","！冬季利用状況の（　）は記入する必要はありません！"),IF(R76="不可",IF(AND(T76&lt;&gt;"",W76&lt;&gt;"",J76&lt;&gt;"",M76&lt;&gt;"",P76&lt;&gt;""),"OK","！「鉄道」の入力が誤っています！")))),"！「鉄道」が未記入です（該当しない場合は0を入力してください）！")</f>
        <v>！「鉄道」が未記入です（該当しない場合は0を入力してください）！</v>
      </c>
    </row>
    <row r="77" spans="1:27" ht="15.75" customHeight="1" x14ac:dyDescent="0.15">
      <c r="A77" s="375"/>
      <c r="B77" s="376"/>
      <c r="C77" s="377"/>
      <c r="D77" s="357"/>
      <c r="E77" s="358"/>
      <c r="F77" s="359"/>
      <c r="G77" s="352"/>
      <c r="H77" s="399" t="s">
        <v>52</v>
      </c>
      <c r="I77" s="400"/>
      <c r="J77" s="397"/>
      <c r="K77" s="398"/>
      <c r="L77" s="35" t="s">
        <v>75</v>
      </c>
      <c r="M77" s="173"/>
      <c r="N77" s="35" t="s">
        <v>60</v>
      </c>
      <c r="O77" s="95" t="s">
        <v>277</v>
      </c>
      <c r="P77" s="175"/>
      <c r="Q77" s="115" t="s">
        <v>69</v>
      </c>
      <c r="R77" s="162"/>
      <c r="S77" s="97" t="s">
        <v>77</v>
      </c>
      <c r="T77" s="429"/>
      <c r="U77" s="429"/>
      <c r="V77" s="96" t="s">
        <v>407</v>
      </c>
      <c r="W77" s="429"/>
      <c r="X77" s="429"/>
      <c r="Y77" s="99" t="s">
        <v>78</v>
      </c>
      <c r="AA77" s="168" t="str">
        <f>IF(AND(J77&lt;&gt;"",M77&lt;&gt;"",P77&lt;&gt;""),IF(AND(J77=0,M77=0,P77=0),"OK",IF(R77="可",IF(AND(T77="",W77="",J77&lt;&gt;"",M77&lt;&gt;"",P77&lt;&gt;""),"OK","！冬季利用状況の（　）は記入する必要はありません！"),IF(R77="不可",IF(AND(T77&lt;&gt;"",W77&lt;&gt;"",J77&lt;&gt;"",M77&lt;&gt;"",P77&lt;&gt;""),"OK","！「船」の入力が誤っています！")))),"！「船」が未記入です（該当しない場合は0を入力してください）！")</f>
        <v>！「船」が未記入です（該当しない場合は0を入力してください）！</v>
      </c>
    </row>
    <row r="78" spans="1:27" ht="15.75" customHeight="1" x14ac:dyDescent="0.15">
      <c r="A78" s="375"/>
      <c r="B78" s="376"/>
      <c r="C78" s="377"/>
      <c r="D78" s="357"/>
      <c r="E78" s="358"/>
      <c r="F78" s="359"/>
      <c r="G78" s="353"/>
      <c r="H78" s="401" t="s">
        <v>14</v>
      </c>
      <c r="I78" s="402"/>
      <c r="J78" s="403">
        <f>SUM(J74:K77)</f>
        <v>0</v>
      </c>
      <c r="K78" s="404"/>
      <c r="L78" s="92" t="s">
        <v>75</v>
      </c>
      <c r="M78" s="174">
        <f>SUM(M74:M77)</f>
        <v>0</v>
      </c>
      <c r="N78" s="93" t="s">
        <v>60</v>
      </c>
      <c r="O78" s="423"/>
      <c r="P78" s="424"/>
      <c r="Q78" s="424"/>
      <c r="R78" s="423"/>
      <c r="S78" s="424"/>
      <c r="T78" s="424"/>
      <c r="U78" s="424"/>
      <c r="V78" s="424"/>
      <c r="W78" s="424"/>
      <c r="X78" s="424"/>
      <c r="Y78" s="425"/>
    </row>
    <row r="79" spans="1:27" ht="15.75" customHeight="1" x14ac:dyDescent="0.15">
      <c r="A79" s="375"/>
      <c r="B79" s="376"/>
      <c r="C79" s="377"/>
      <c r="D79" s="360"/>
      <c r="E79" s="361"/>
      <c r="F79" s="362"/>
      <c r="G79" s="391" t="s">
        <v>276</v>
      </c>
      <c r="H79" s="392"/>
      <c r="I79" s="393"/>
      <c r="J79" s="363"/>
      <c r="K79" s="364"/>
      <c r="L79" s="89" t="s">
        <v>75</v>
      </c>
      <c r="M79" s="172"/>
      <c r="N79" s="89" t="s">
        <v>60</v>
      </c>
      <c r="O79" s="365"/>
      <c r="P79" s="366"/>
      <c r="Q79" s="367"/>
      <c r="R79" s="365"/>
      <c r="S79" s="366"/>
      <c r="T79" s="366"/>
      <c r="U79" s="366"/>
      <c r="V79" s="366"/>
      <c r="W79" s="366"/>
      <c r="X79" s="366"/>
      <c r="Y79" s="367"/>
      <c r="AA79" s="168" t="str">
        <f>IF(AND(J79&lt;&gt;"",M79&lt;&gt;""),"OK","！「自動車（船）」が未記入です！")</f>
        <v>！「自動車（船）」が未記入です！</v>
      </c>
    </row>
    <row r="80" spans="1:27" ht="15.75" customHeight="1" x14ac:dyDescent="0.15">
      <c r="A80" s="372" t="s">
        <v>339</v>
      </c>
      <c r="B80" s="408"/>
      <c r="C80" s="409"/>
      <c r="D80" s="416" t="s">
        <v>23</v>
      </c>
      <c r="E80" s="417"/>
      <c r="F80" s="417"/>
      <c r="G80" s="417"/>
      <c r="H80" s="417"/>
      <c r="I80" s="417"/>
      <c r="J80" s="47" t="s">
        <v>113</v>
      </c>
      <c r="K80" s="48"/>
      <c r="L80" s="48"/>
      <c r="M80" s="48"/>
      <c r="N80" s="48"/>
      <c r="O80" s="181"/>
      <c r="P80" s="181"/>
      <c r="Q80" s="181"/>
      <c r="R80" s="181"/>
      <c r="S80" s="181"/>
      <c r="T80" s="181"/>
      <c r="U80" s="181"/>
      <c r="V80" s="181"/>
      <c r="W80" s="181"/>
      <c r="X80" s="22" t="s">
        <v>78</v>
      </c>
      <c r="Y80" s="165"/>
      <c r="AA80" s="166" t="str">
        <f>IF(Y80="a",IF(O80="","OK","！（　　）は記入する必要はありません！"),IF(OR(Y80=""),"！「"&amp;D80&amp;"」が未記入です！",IF(O80="","！（　　）が未記入です！","OK")))</f>
        <v>！「　１　搬送方法」が未記入です！</v>
      </c>
    </row>
    <row r="81" spans="1:27" ht="15.75" customHeight="1" x14ac:dyDescent="0.15">
      <c r="A81" s="410"/>
      <c r="B81" s="411"/>
      <c r="C81" s="412"/>
      <c r="D81" s="379" t="s">
        <v>22</v>
      </c>
      <c r="E81" s="420"/>
      <c r="F81" s="420"/>
      <c r="G81" s="420"/>
      <c r="H81" s="420"/>
      <c r="I81" s="420"/>
      <c r="J81" s="420"/>
      <c r="K81" s="420"/>
      <c r="L81" s="422"/>
      <c r="M81" s="163"/>
      <c r="N81" s="91" t="s">
        <v>60</v>
      </c>
      <c r="O81" s="379" t="s">
        <v>24</v>
      </c>
      <c r="P81" s="420"/>
      <c r="Q81" s="420"/>
      <c r="R81" s="420"/>
      <c r="S81" s="420"/>
      <c r="T81" s="420"/>
      <c r="U81" s="420"/>
      <c r="V81" s="420"/>
      <c r="W81" s="421"/>
      <c r="X81" s="164"/>
      <c r="Y81" s="90" t="s">
        <v>60</v>
      </c>
      <c r="AA81" s="166" t="str">
        <f>IF(OR(M81="",X81=""),"！「"&amp;D81&amp;"」又は「"&amp;O81&amp;"」が未記入です！","OK")</f>
        <v>！「　２　最寄病院に収容されるまでの時間」又は「　３　最寄診療所に収容されるまでの時間」が未記入です！</v>
      </c>
    </row>
    <row r="82" spans="1:27" ht="15.75" customHeight="1" x14ac:dyDescent="0.15">
      <c r="A82" s="413"/>
      <c r="B82" s="414"/>
      <c r="C82" s="415"/>
      <c r="D82" s="379" t="s">
        <v>279</v>
      </c>
      <c r="E82" s="420"/>
      <c r="F82" s="420"/>
      <c r="G82" s="420"/>
      <c r="H82" s="420"/>
      <c r="I82" s="420"/>
      <c r="J82" s="420"/>
      <c r="K82" s="421"/>
      <c r="L82" s="164"/>
      <c r="M82" s="117" t="s">
        <v>61</v>
      </c>
      <c r="N82" s="379" t="s">
        <v>280</v>
      </c>
      <c r="O82" s="420"/>
      <c r="P82" s="420"/>
      <c r="Q82" s="420"/>
      <c r="R82" s="420"/>
      <c r="S82" s="420"/>
      <c r="T82" s="420"/>
      <c r="U82" s="420"/>
      <c r="V82" s="420"/>
      <c r="W82" s="421"/>
      <c r="X82" s="164"/>
      <c r="Y82" s="112" t="s">
        <v>62</v>
      </c>
      <c r="AA82" s="166" t="str">
        <f>IF(OR(L82="",X82=""),"！「"&amp;D82&amp;"」又は「"&amp;N82&amp;"」が未記入です！","OK")</f>
        <v>！「　４　１日のうち搬送が不可能になる時間」又は「５　平成30年度中に外部との交通が遮断された日数」が未記入です！</v>
      </c>
    </row>
    <row r="83" spans="1:27" ht="15.75" customHeight="1" x14ac:dyDescent="0.15">
      <c r="X83" s="61"/>
      <c r="Y83" s="61"/>
    </row>
  </sheetData>
  <sheetProtection password="CC47" sheet="1" selectLockedCells="1"/>
  <mergeCells count="193">
    <mergeCell ref="W49:X49"/>
    <mergeCell ref="H48:I48"/>
    <mergeCell ref="H49:I49"/>
    <mergeCell ref="T42:X42"/>
    <mergeCell ref="H43:L43"/>
    <mergeCell ref="M43:Y43"/>
    <mergeCell ref="U61:V61"/>
    <mergeCell ref="X61:Y61"/>
    <mergeCell ref="G61:I62"/>
    <mergeCell ref="J61:J62"/>
    <mergeCell ref="L61:M61"/>
    <mergeCell ref="O61:P61"/>
    <mergeCell ref="O50:Q50"/>
    <mergeCell ref="R50:Y50"/>
    <mergeCell ref="B3:V3"/>
    <mergeCell ref="H71:L71"/>
    <mergeCell ref="M71:Y71"/>
    <mergeCell ref="O36:Q36"/>
    <mergeCell ref="R36:S36"/>
    <mergeCell ref="U36:V36"/>
    <mergeCell ref="O64:Q64"/>
    <mergeCell ref="R64:S64"/>
    <mergeCell ref="U64:V64"/>
    <mergeCell ref="Y66:Y70"/>
    <mergeCell ref="H68:L68"/>
    <mergeCell ref="N68:R68"/>
    <mergeCell ref="T68:X68"/>
    <mergeCell ref="H69:L69"/>
    <mergeCell ref="N69:R69"/>
    <mergeCell ref="T69:X69"/>
    <mergeCell ref="T47:U47"/>
    <mergeCell ref="W47:X47"/>
    <mergeCell ref="T48:U48"/>
    <mergeCell ref="D63:F64"/>
    <mergeCell ref="D59:F62"/>
    <mergeCell ref="J63:K63"/>
    <mergeCell ref="L62:M62"/>
    <mergeCell ref="G59:Y60"/>
    <mergeCell ref="G63:I63"/>
    <mergeCell ref="M63:N63"/>
    <mergeCell ref="O63:Q63"/>
    <mergeCell ref="D65:F72"/>
    <mergeCell ref="H66:L66"/>
    <mergeCell ref="N66:R66"/>
    <mergeCell ref="T66:X66"/>
    <mergeCell ref="H67:L67"/>
    <mergeCell ref="D82:K82"/>
    <mergeCell ref="H70:L70"/>
    <mergeCell ref="N70:R70"/>
    <mergeCell ref="T70:X70"/>
    <mergeCell ref="D73:F79"/>
    <mergeCell ref="G73:G78"/>
    <mergeCell ref="T75:U75"/>
    <mergeCell ref="W75:X75"/>
    <mergeCell ref="T76:U76"/>
    <mergeCell ref="W76:X76"/>
    <mergeCell ref="T77:U77"/>
    <mergeCell ref="W77:X77"/>
    <mergeCell ref="A17:A22"/>
    <mergeCell ref="A52:C79"/>
    <mergeCell ref="D52:F53"/>
    <mergeCell ref="G53:Y53"/>
    <mergeCell ref="D54:F55"/>
    <mergeCell ref="G55:Y55"/>
    <mergeCell ref="D56:F56"/>
    <mergeCell ref="G56:H56"/>
    <mergeCell ref="R35:S35"/>
    <mergeCell ref="G31:Y32"/>
    <mergeCell ref="G33:I34"/>
    <mergeCell ref="J33:J34"/>
    <mergeCell ref="L33:M33"/>
    <mergeCell ref="O33:P33"/>
    <mergeCell ref="R33:S33"/>
    <mergeCell ref="U33:V33"/>
    <mergeCell ref="X33:Y33"/>
    <mergeCell ref="R61:S61"/>
    <mergeCell ref="L34:M34"/>
    <mergeCell ref="R63:S63"/>
    <mergeCell ref="U63:V63"/>
    <mergeCell ref="G64:I64"/>
    <mergeCell ref="J64:K64"/>
    <mergeCell ref="M64:N64"/>
    <mergeCell ref="B15:G15"/>
    <mergeCell ref="R45:Y45"/>
    <mergeCell ref="J46:K46"/>
    <mergeCell ref="O46:Q46"/>
    <mergeCell ref="R46:Y46"/>
    <mergeCell ref="J48:K48"/>
    <mergeCell ref="U35:V35"/>
    <mergeCell ref="G36:I36"/>
    <mergeCell ref="J36:K36"/>
    <mergeCell ref="M36:N36"/>
    <mergeCell ref="D35:F36"/>
    <mergeCell ref="G35:I35"/>
    <mergeCell ref="J35:K35"/>
    <mergeCell ref="M35:N35"/>
    <mergeCell ref="O35:Q35"/>
    <mergeCell ref="B17:Y22"/>
    <mergeCell ref="T39:X39"/>
    <mergeCell ref="H44:I44"/>
    <mergeCell ref="J45:L45"/>
    <mergeCell ref="M45:N45"/>
    <mergeCell ref="O45:Q45"/>
    <mergeCell ref="J47:K47"/>
    <mergeCell ref="N38:R38"/>
    <mergeCell ref="T38:X38"/>
    <mergeCell ref="G29:X29"/>
    <mergeCell ref="Y29:Y30"/>
    <mergeCell ref="G30:L30"/>
    <mergeCell ref="M30:W30"/>
    <mergeCell ref="J49:K49"/>
    <mergeCell ref="J50:K50"/>
    <mergeCell ref="G57:X57"/>
    <mergeCell ref="G51:I51"/>
    <mergeCell ref="Y57:Y58"/>
    <mergeCell ref="M58:W58"/>
    <mergeCell ref="Y38:Y42"/>
    <mergeCell ref="H40:L40"/>
    <mergeCell ref="H41:L41"/>
    <mergeCell ref="N41:R41"/>
    <mergeCell ref="T41:X41"/>
    <mergeCell ref="N40:R40"/>
    <mergeCell ref="H42:L42"/>
    <mergeCell ref="T40:X40"/>
    <mergeCell ref="H39:L39"/>
    <mergeCell ref="H50:I50"/>
    <mergeCell ref="G58:L58"/>
    <mergeCell ref="N42:R42"/>
    <mergeCell ref="W48:X48"/>
    <mergeCell ref="T49:U49"/>
    <mergeCell ref="A80:C82"/>
    <mergeCell ref="D80:I80"/>
    <mergeCell ref="O80:W80"/>
    <mergeCell ref="H74:I74"/>
    <mergeCell ref="J74:K74"/>
    <mergeCell ref="H73:I73"/>
    <mergeCell ref="J73:L73"/>
    <mergeCell ref="M73:N73"/>
    <mergeCell ref="O73:Q73"/>
    <mergeCell ref="R73:Y73"/>
    <mergeCell ref="N82:W82"/>
    <mergeCell ref="O81:W81"/>
    <mergeCell ref="D81:L81"/>
    <mergeCell ref="O78:Q78"/>
    <mergeCell ref="R78:Y78"/>
    <mergeCell ref="B9:G9"/>
    <mergeCell ref="B11:G11"/>
    <mergeCell ref="B13:G13"/>
    <mergeCell ref="G79:I79"/>
    <mergeCell ref="J79:K79"/>
    <mergeCell ref="O79:Q79"/>
    <mergeCell ref="R79:Y79"/>
    <mergeCell ref="R74:Y74"/>
    <mergeCell ref="H75:I75"/>
    <mergeCell ref="J75:K75"/>
    <mergeCell ref="H76:I76"/>
    <mergeCell ref="J76:K76"/>
    <mergeCell ref="H77:I77"/>
    <mergeCell ref="J77:K77"/>
    <mergeCell ref="H78:I78"/>
    <mergeCell ref="J78:K78"/>
    <mergeCell ref="D57:F58"/>
    <mergeCell ref="O74:Q74"/>
    <mergeCell ref="N67:R67"/>
    <mergeCell ref="T67:X67"/>
    <mergeCell ref="H72:I72"/>
    <mergeCell ref="J72:X72"/>
    <mergeCell ref="O62:P62"/>
    <mergeCell ref="O34:P34"/>
    <mergeCell ref="S5:U5"/>
    <mergeCell ref="V5:Y5"/>
    <mergeCell ref="B7:G7"/>
    <mergeCell ref="H45:I45"/>
    <mergeCell ref="H46:I46"/>
    <mergeCell ref="G45:G50"/>
    <mergeCell ref="D45:F51"/>
    <mergeCell ref="J51:K51"/>
    <mergeCell ref="O51:Q51"/>
    <mergeCell ref="R51:Y51"/>
    <mergeCell ref="D31:F34"/>
    <mergeCell ref="A24:C50"/>
    <mergeCell ref="D24:F25"/>
    <mergeCell ref="G25:Y25"/>
    <mergeCell ref="D26:F27"/>
    <mergeCell ref="G27:Y27"/>
    <mergeCell ref="D28:F28"/>
    <mergeCell ref="G28:H28"/>
    <mergeCell ref="D29:F30"/>
    <mergeCell ref="H47:I47"/>
    <mergeCell ref="N39:R39"/>
    <mergeCell ref="J44:X44"/>
    <mergeCell ref="D37:F44"/>
    <mergeCell ref="H38:L38"/>
  </mergeCells>
  <phoneticPr fontId="1"/>
  <dataValidations count="20">
    <dataValidation type="list" allowBlank="1" showInputMessage="1" showErrorMessage="1" sqref="Y29:Y30 Y57:Y58">
      <formula1>"a,b,c,d,e,f"</formula1>
    </dataValidation>
    <dataValidation type="list" allowBlank="1" showInputMessage="1" showErrorMessage="1" sqref="Y80">
      <formula1>"a,b"</formula1>
    </dataValidation>
    <dataValidation type="list" allowBlank="1" showInputMessage="1" showErrorMessage="1" sqref="G38 K33 K61 G66">
      <formula1>"1,①"</formula1>
    </dataValidation>
    <dataValidation type="list" allowBlank="1" showInputMessage="1" showErrorMessage="1" sqref="M38 N33 N61 M66">
      <formula1>"2,②"</formula1>
    </dataValidation>
    <dataValidation type="list" allowBlank="1" showInputMessage="1" showErrorMessage="1" sqref="S38 Q33 Q61 S66">
      <formula1>"3,③"</formula1>
    </dataValidation>
    <dataValidation type="list" allowBlank="1" showInputMessage="1" showErrorMessage="1" sqref="T61 T33 G39 G67">
      <formula1>"4,④"</formula1>
    </dataValidation>
    <dataValidation type="list" allowBlank="1" showInputMessage="1" showErrorMessage="1" sqref="W61 W33 M39 M67">
      <formula1>"5,⑤"</formula1>
    </dataValidation>
    <dataValidation type="list" allowBlank="1" showInputMessage="1" showErrorMessage="1" sqref="S39 S67">
      <formula1>"6,⑥"</formula1>
    </dataValidation>
    <dataValidation type="list" allowBlank="1" showInputMessage="1" showErrorMessage="1" sqref="N34 G40 N62 G68">
      <formula1>"7,⑦"</formula1>
    </dataValidation>
    <dataValidation type="list" allowBlank="1" showInputMessage="1" showErrorMessage="1" sqref="R75:R77 R47:R49">
      <formula1>"可,不可"</formula1>
    </dataValidation>
    <dataValidation type="list" allowBlank="1" showInputMessage="1" showErrorMessage="1" sqref="M40 M68">
      <formula1>"8,⑧"</formula1>
    </dataValidation>
    <dataValidation type="list" allowBlank="1" showInputMessage="1" showErrorMessage="1" sqref="S40 S68">
      <formula1>"9,⑨"</formula1>
    </dataValidation>
    <dataValidation type="list" allowBlank="1" showInputMessage="1" showErrorMessage="1" sqref="G41 G69">
      <formula1>"10,⑩"</formula1>
    </dataValidation>
    <dataValidation type="list" allowBlank="1" showInputMessage="1" showErrorMessage="1" sqref="M41 M69">
      <formula1>"11,⑪"</formula1>
    </dataValidation>
    <dataValidation type="list" allowBlank="1" showInputMessage="1" showErrorMessage="1" sqref="S41 S69">
      <formula1>"12,⑫"</formula1>
    </dataValidation>
    <dataValidation type="list" allowBlank="1" showInputMessage="1" showErrorMessage="1" sqref="G42 G70">
      <formula1>"13,⑬"</formula1>
    </dataValidation>
    <dataValidation type="list" allowBlank="1" showInputMessage="1" showErrorMessage="1" sqref="M42 M70">
      <formula1>"14,⑭"</formula1>
    </dataValidation>
    <dataValidation type="list" allowBlank="1" showInputMessage="1" showErrorMessage="1" sqref="S42 S70">
      <formula1>"15,⑮"</formula1>
    </dataValidation>
    <dataValidation type="list" allowBlank="1" showInputMessage="1" showErrorMessage="1" sqref="G43 G71">
      <formula1>"16,⑯"</formula1>
    </dataValidation>
    <dataValidation type="list" allowBlank="1" showInputMessage="1" showErrorMessage="1" sqref="G44 G72">
      <formula1>"17,⑰"</formula1>
    </dataValidation>
  </dataValidations>
  <printOptions horizontalCentered="1"/>
  <pageMargins left="0.70866141732283472" right="0.70866141732283472" top="0.15748031496062992" bottom="0.15748031496062992" header="0.31496062992125984" footer="0.31496062992125984"/>
  <pageSetup paperSize="9" scale="74" orientation="portrait" r:id="rId1"/>
  <rowBreaks count="1" manualBreakCount="1">
    <brk id="82" max="24"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リスト!$B$16:$B$51</xm:f>
          </x14:formula1>
          <xm:sqref>T47:U49 W47:X49 T75:U77 W75:X77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sheetPr>
  <dimension ref="A1:IS5"/>
  <sheetViews>
    <sheetView zoomScale="70" zoomScaleNormal="70" workbookViewId="0">
      <pane xSplit="1" ySplit="4" topLeftCell="B5" activePane="bottomRight" state="frozen"/>
      <selection pane="topRight" activeCell="B1" sqref="B1"/>
      <selection pane="bottomLeft" activeCell="A4" sqref="A4"/>
      <selection pane="bottomRight" activeCell="IN5" sqref="IN5:IS5"/>
    </sheetView>
  </sheetViews>
  <sheetFormatPr defaultRowHeight="13.5" x14ac:dyDescent="0.15"/>
  <cols>
    <col min="1" max="11" width="9" style="65"/>
    <col min="12" max="12" width="30" style="65" customWidth="1"/>
    <col min="13" max="13" width="11.125" style="65" customWidth="1"/>
    <col min="14" max="16" width="17.375" style="65" customWidth="1"/>
    <col min="17" max="17" width="28.375" style="65" customWidth="1"/>
    <col min="18" max="18" width="16.5" style="65" customWidth="1"/>
    <col min="19" max="19" width="9" style="65"/>
    <col min="20" max="20" width="8.875" style="65" customWidth="1"/>
    <col min="21" max="31" width="9" style="65"/>
    <col min="32" max="32" width="12.75" style="65" customWidth="1"/>
    <col min="33" max="33" width="9.5" style="65" bestFit="1" customWidth="1"/>
    <col min="34" max="39" width="9" style="65" customWidth="1"/>
    <col min="40" max="40" width="9" style="65"/>
    <col min="41" max="46" width="9" style="65" customWidth="1"/>
    <col min="47" max="47" width="9.5" style="65" bestFit="1" customWidth="1"/>
    <col min="48" max="126" width="9" style="65" customWidth="1"/>
    <col min="127" max="127" width="13.75" style="65" customWidth="1"/>
    <col min="128" max="161" width="9" style="65" customWidth="1"/>
    <col min="162" max="162" width="21.375" style="65" customWidth="1"/>
    <col min="163" max="189" width="9" style="65" customWidth="1"/>
    <col min="190" max="190" width="14.75" style="65" customWidth="1"/>
    <col min="191" max="224" width="9" style="65" customWidth="1"/>
    <col min="225" max="225" width="21.375" style="65" customWidth="1"/>
    <col min="226" max="253" width="9" style="65" customWidth="1"/>
    <col min="254" max="16384" width="9" style="65"/>
  </cols>
  <sheetData>
    <row r="1" spans="1:253" x14ac:dyDescent="0.15">
      <c r="A1" s="65" t="s">
        <v>356</v>
      </c>
      <c r="B1" s="65" t="s">
        <v>356</v>
      </c>
      <c r="C1" s="65" t="s">
        <v>356</v>
      </c>
      <c r="D1" s="65" t="s">
        <v>356</v>
      </c>
      <c r="E1" s="65" t="s">
        <v>356</v>
      </c>
      <c r="F1" s="65" t="s">
        <v>356</v>
      </c>
      <c r="G1" s="65" t="s">
        <v>356</v>
      </c>
      <c r="H1" s="65" t="s">
        <v>356</v>
      </c>
      <c r="I1" s="65" t="s">
        <v>356</v>
      </c>
      <c r="J1" s="65" t="s">
        <v>356</v>
      </c>
      <c r="K1" s="65" t="s">
        <v>356</v>
      </c>
      <c r="L1" s="65" t="s">
        <v>356</v>
      </c>
      <c r="M1" s="65" t="s">
        <v>356</v>
      </c>
      <c r="N1" s="65" t="s">
        <v>356</v>
      </c>
      <c r="O1" s="65" t="s">
        <v>356</v>
      </c>
      <c r="P1" s="65" t="s">
        <v>356</v>
      </c>
      <c r="Q1" s="65" t="s">
        <v>356</v>
      </c>
      <c r="R1" s="65" t="s">
        <v>356</v>
      </c>
      <c r="S1" s="65" t="s">
        <v>356</v>
      </c>
      <c r="T1" s="65" t="s">
        <v>356</v>
      </c>
      <c r="U1" s="65" t="s">
        <v>356</v>
      </c>
      <c r="V1" s="65" t="s">
        <v>356</v>
      </c>
      <c r="W1" s="65" t="s">
        <v>356</v>
      </c>
      <c r="X1" s="65" t="s">
        <v>356</v>
      </c>
      <c r="Y1" s="65" t="s">
        <v>356</v>
      </c>
      <c r="Z1" s="65" t="s">
        <v>356</v>
      </c>
      <c r="AA1" s="65" t="s">
        <v>356</v>
      </c>
      <c r="AB1" s="65" t="s">
        <v>356</v>
      </c>
      <c r="AC1" s="65" t="s">
        <v>356</v>
      </c>
      <c r="AD1" s="65" t="s">
        <v>356</v>
      </c>
      <c r="AE1" s="65" t="s">
        <v>356</v>
      </c>
      <c r="AF1" s="65" t="s">
        <v>356</v>
      </c>
      <c r="AG1" s="65" t="s">
        <v>356</v>
      </c>
      <c r="AH1" s="65" t="s">
        <v>356</v>
      </c>
      <c r="AI1" s="65" t="s">
        <v>356</v>
      </c>
      <c r="AJ1" s="65" t="s">
        <v>356</v>
      </c>
      <c r="AK1" s="65" t="s">
        <v>356</v>
      </c>
      <c r="AL1" s="65" t="s">
        <v>356</v>
      </c>
      <c r="AM1" s="65" t="s">
        <v>356</v>
      </c>
      <c r="AN1" s="65" t="s">
        <v>356</v>
      </c>
      <c r="AO1" s="65" t="s">
        <v>356</v>
      </c>
      <c r="AP1" s="65" t="s">
        <v>356</v>
      </c>
      <c r="AQ1" s="65" t="s">
        <v>356</v>
      </c>
      <c r="AR1" s="65" t="s">
        <v>356</v>
      </c>
      <c r="AS1" s="65" t="s">
        <v>356</v>
      </c>
      <c r="AT1" s="65" t="s">
        <v>356</v>
      </c>
      <c r="AU1" s="65" t="s">
        <v>356</v>
      </c>
      <c r="AV1" s="65" t="s">
        <v>356</v>
      </c>
      <c r="AW1" s="65" t="s">
        <v>356</v>
      </c>
      <c r="AX1" s="65" t="s">
        <v>356</v>
      </c>
      <c r="AY1" s="65" t="s">
        <v>356</v>
      </c>
      <c r="AZ1" s="65" t="s">
        <v>356</v>
      </c>
      <c r="BA1" s="65" t="s">
        <v>356</v>
      </c>
      <c r="BB1" s="65" t="s">
        <v>356</v>
      </c>
      <c r="BC1" s="65" t="s">
        <v>356</v>
      </c>
      <c r="BD1" s="65" t="s">
        <v>356</v>
      </c>
      <c r="BE1" s="65" t="s">
        <v>356</v>
      </c>
      <c r="BF1" s="65" t="s">
        <v>356</v>
      </c>
      <c r="BG1" s="65" t="s">
        <v>356</v>
      </c>
      <c r="BH1" s="65" t="s">
        <v>356</v>
      </c>
      <c r="BI1" s="65" t="s">
        <v>356</v>
      </c>
      <c r="BJ1" s="65" t="s">
        <v>356</v>
      </c>
      <c r="BK1" s="65" t="s">
        <v>356</v>
      </c>
      <c r="BL1" s="65" t="s">
        <v>356</v>
      </c>
      <c r="BM1" s="65" t="s">
        <v>356</v>
      </c>
      <c r="BN1" s="65" t="s">
        <v>356</v>
      </c>
      <c r="BO1" s="65" t="s">
        <v>356</v>
      </c>
      <c r="BP1" s="65" t="s">
        <v>356</v>
      </c>
      <c r="BQ1" s="65" t="s">
        <v>356</v>
      </c>
      <c r="BR1" s="65" t="s">
        <v>356</v>
      </c>
      <c r="BS1" s="65" t="s">
        <v>356</v>
      </c>
      <c r="BT1" s="65" t="s">
        <v>356</v>
      </c>
      <c r="BU1" s="65" t="s">
        <v>356</v>
      </c>
      <c r="BV1" s="65" t="s">
        <v>356</v>
      </c>
      <c r="BW1" s="65" t="s">
        <v>356</v>
      </c>
      <c r="BX1" s="65" t="s">
        <v>356</v>
      </c>
      <c r="BY1" s="65" t="s">
        <v>356</v>
      </c>
      <c r="BZ1" s="65" t="s">
        <v>356</v>
      </c>
      <c r="CA1" s="65" t="s">
        <v>356</v>
      </c>
      <c r="CB1" s="65" t="s">
        <v>356</v>
      </c>
      <c r="CC1" s="65" t="s">
        <v>356</v>
      </c>
      <c r="CD1" s="65" t="s">
        <v>356</v>
      </c>
      <c r="CE1" s="65" t="s">
        <v>356</v>
      </c>
      <c r="CF1" s="65" t="s">
        <v>356</v>
      </c>
      <c r="CG1" s="65" t="s">
        <v>356</v>
      </c>
      <c r="CH1" s="65" t="s">
        <v>356</v>
      </c>
      <c r="CI1" s="65" t="s">
        <v>356</v>
      </c>
      <c r="CJ1" s="65" t="s">
        <v>356</v>
      </c>
      <c r="CK1" s="65" t="s">
        <v>356</v>
      </c>
      <c r="CL1" s="65" t="s">
        <v>356</v>
      </c>
      <c r="CM1" s="65" t="s">
        <v>356</v>
      </c>
      <c r="CN1" s="65" t="s">
        <v>356</v>
      </c>
      <c r="CO1" s="65" t="s">
        <v>356</v>
      </c>
      <c r="CP1" s="65" t="s">
        <v>356</v>
      </c>
      <c r="CQ1" s="65" t="s">
        <v>356</v>
      </c>
      <c r="CR1" s="65" t="s">
        <v>356</v>
      </c>
      <c r="CS1" s="65" t="s">
        <v>356</v>
      </c>
      <c r="CT1" s="65" t="s">
        <v>356</v>
      </c>
      <c r="CU1" s="65" t="s">
        <v>356</v>
      </c>
      <c r="CV1" s="65" t="s">
        <v>356</v>
      </c>
      <c r="CW1" s="65" t="s">
        <v>356</v>
      </c>
      <c r="CX1" s="65" t="s">
        <v>356</v>
      </c>
      <c r="CY1" s="65" t="s">
        <v>356</v>
      </c>
      <c r="CZ1" s="65" t="s">
        <v>356</v>
      </c>
      <c r="DA1" s="65" t="s">
        <v>356</v>
      </c>
      <c r="DB1" s="65" t="s">
        <v>356</v>
      </c>
      <c r="DC1" s="65" t="s">
        <v>356</v>
      </c>
      <c r="DD1" s="65" t="s">
        <v>356</v>
      </c>
      <c r="DE1" s="65" t="s">
        <v>356</v>
      </c>
      <c r="DF1" s="65" t="s">
        <v>356</v>
      </c>
      <c r="DG1" s="65" t="s">
        <v>356</v>
      </c>
      <c r="DH1" s="65" t="s">
        <v>356</v>
      </c>
      <c r="DI1" s="65" t="s">
        <v>356</v>
      </c>
      <c r="DJ1" s="65" t="s">
        <v>356</v>
      </c>
      <c r="DK1" s="65" t="s">
        <v>356</v>
      </c>
      <c r="DL1" s="65" t="s">
        <v>356</v>
      </c>
      <c r="DM1" s="65" t="s">
        <v>356</v>
      </c>
      <c r="DN1" s="65" t="s">
        <v>356</v>
      </c>
      <c r="DO1" s="65" t="s">
        <v>356</v>
      </c>
      <c r="DP1" s="65" t="s">
        <v>356</v>
      </c>
      <c r="DQ1" s="65" t="s">
        <v>357</v>
      </c>
      <c r="DR1" s="65" t="s">
        <v>357</v>
      </c>
      <c r="DS1" s="65" t="s">
        <v>357</v>
      </c>
      <c r="DT1" s="65" t="s">
        <v>357</v>
      </c>
      <c r="DU1" s="65" t="s">
        <v>357</v>
      </c>
      <c r="DV1" s="65" t="s">
        <v>357</v>
      </c>
      <c r="DW1" s="65" t="s">
        <v>357</v>
      </c>
      <c r="DX1" s="65" t="s">
        <v>357</v>
      </c>
      <c r="DY1" s="65" t="s">
        <v>357</v>
      </c>
      <c r="DZ1" s="65" t="s">
        <v>357</v>
      </c>
      <c r="EA1" s="65" t="s">
        <v>357</v>
      </c>
      <c r="EB1" s="65" t="s">
        <v>357</v>
      </c>
      <c r="EC1" s="65" t="s">
        <v>357</v>
      </c>
      <c r="ED1" s="65" t="s">
        <v>357</v>
      </c>
      <c r="EE1" s="65" t="s">
        <v>357</v>
      </c>
      <c r="EF1" s="65" t="s">
        <v>357</v>
      </c>
      <c r="EG1" s="65" t="s">
        <v>357</v>
      </c>
      <c r="EH1" s="65" t="s">
        <v>357</v>
      </c>
      <c r="EI1" s="65" t="s">
        <v>357</v>
      </c>
      <c r="EJ1" s="65" t="s">
        <v>357</v>
      </c>
      <c r="EK1" s="65" t="s">
        <v>357</v>
      </c>
      <c r="EL1" s="65" t="s">
        <v>357</v>
      </c>
      <c r="EM1" s="65" t="s">
        <v>357</v>
      </c>
      <c r="EN1" s="65" t="s">
        <v>357</v>
      </c>
      <c r="EO1" s="65" t="s">
        <v>357</v>
      </c>
      <c r="EP1" s="65" t="s">
        <v>357</v>
      </c>
      <c r="EQ1" s="65" t="s">
        <v>357</v>
      </c>
      <c r="ER1" s="65" t="s">
        <v>357</v>
      </c>
      <c r="ES1" s="65" t="s">
        <v>357</v>
      </c>
      <c r="ET1" s="65" t="s">
        <v>357</v>
      </c>
      <c r="EU1" s="65" t="s">
        <v>357</v>
      </c>
      <c r="EV1" s="65" t="s">
        <v>357</v>
      </c>
      <c r="EW1" s="65" t="s">
        <v>357</v>
      </c>
      <c r="EX1" s="65" t="s">
        <v>357</v>
      </c>
      <c r="EY1" s="65" t="s">
        <v>357</v>
      </c>
      <c r="EZ1" s="65" t="s">
        <v>357</v>
      </c>
      <c r="FA1" s="65" t="s">
        <v>357</v>
      </c>
      <c r="FB1" s="65" t="s">
        <v>357</v>
      </c>
      <c r="FC1" s="65" t="s">
        <v>357</v>
      </c>
      <c r="FD1" s="65" t="s">
        <v>357</v>
      </c>
      <c r="FE1" s="65" t="s">
        <v>357</v>
      </c>
      <c r="FF1" s="65" t="s">
        <v>357</v>
      </c>
      <c r="FG1" s="65" t="s">
        <v>357</v>
      </c>
      <c r="FH1" s="65" t="s">
        <v>357</v>
      </c>
      <c r="FI1" s="65" t="s">
        <v>357</v>
      </c>
      <c r="FJ1" s="65" t="s">
        <v>357</v>
      </c>
      <c r="FK1" s="65" t="s">
        <v>357</v>
      </c>
      <c r="FL1" s="65" t="s">
        <v>357</v>
      </c>
      <c r="FM1" s="65" t="s">
        <v>357</v>
      </c>
      <c r="FN1" s="65" t="s">
        <v>357</v>
      </c>
      <c r="FO1" s="65" t="s">
        <v>357</v>
      </c>
      <c r="FP1" s="65" t="s">
        <v>357</v>
      </c>
      <c r="FQ1" s="65" t="s">
        <v>357</v>
      </c>
      <c r="FR1" s="65" t="s">
        <v>357</v>
      </c>
      <c r="FS1" s="65" t="s">
        <v>357</v>
      </c>
      <c r="FT1" s="65" t="s">
        <v>357</v>
      </c>
      <c r="FU1" s="65" t="s">
        <v>357</v>
      </c>
      <c r="FV1" s="65" t="s">
        <v>357</v>
      </c>
      <c r="FW1" s="65" t="s">
        <v>357</v>
      </c>
      <c r="FX1" s="65" t="s">
        <v>357</v>
      </c>
      <c r="FY1" s="65" t="s">
        <v>357</v>
      </c>
      <c r="FZ1" s="65" t="s">
        <v>357</v>
      </c>
      <c r="GA1" s="65" t="s">
        <v>357</v>
      </c>
      <c r="GB1" s="65" t="s">
        <v>357</v>
      </c>
      <c r="GC1" s="65" t="s">
        <v>357</v>
      </c>
      <c r="GD1" s="65" t="s">
        <v>357</v>
      </c>
      <c r="GE1" s="65" t="s">
        <v>357</v>
      </c>
      <c r="GF1" s="65" t="s">
        <v>357</v>
      </c>
      <c r="GG1" s="65" t="s">
        <v>357</v>
      </c>
      <c r="GH1" s="65" t="s">
        <v>357</v>
      </c>
      <c r="GI1" s="65" t="s">
        <v>357</v>
      </c>
      <c r="GJ1" s="65" t="s">
        <v>357</v>
      </c>
      <c r="GK1" s="65" t="s">
        <v>357</v>
      </c>
      <c r="GL1" s="65" t="s">
        <v>357</v>
      </c>
      <c r="GM1" s="65" t="s">
        <v>357</v>
      </c>
      <c r="GN1" s="65" t="s">
        <v>357</v>
      </c>
      <c r="GO1" s="65" t="s">
        <v>357</v>
      </c>
      <c r="GP1" s="65" t="s">
        <v>357</v>
      </c>
      <c r="GQ1" s="65" t="s">
        <v>357</v>
      </c>
      <c r="GR1" s="65" t="s">
        <v>357</v>
      </c>
      <c r="GS1" s="65" t="s">
        <v>357</v>
      </c>
      <c r="GT1" s="65" t="s">
        <v>357</v>
      </c>
      <c r="GU1" s="65" t="s">
        <v>357</v>
      </c>
      <c r="GV1" s="65" t="s">
        <v>357</v>
      </c>
      <c r="GW1" s="65" t="s">
        <v>357</v>
      </c>
      <c r="GX1" s="65" t="s">
        <v>357</v>
      </c>
      <c r="GY1" s="65" t="s">
        <v>357</v>
      </c>
      <c r="GZ1" s="65" t="s">
        <v>357</v>
      </c>
      <c r="HA1" s="65" t="s">
        <v>357</v>
      </c>
      <c r="HB1" s="65" t="s">
        <v>357</v>
      </c>
      <c r="HC1" s="65" t="s">
        <v>357</v>
      </c>
      <c r="HD1" s="65" t="s">
        <v>357</v>
      </c>
      <c r="HE1" s="65" t="s">
        <v>357</v>
      </c>
      <c r="HF1" s="65" t="s">
        <v>357</v>
      </c>
      <c r="HG1" s="65" t="s">
        <v>357</v>
      </c>
      <c r="HH1" s="65" t="s">
        <v>357</v>
      </c>
      <c r="HI1" s="65" t="s">
        <v>357</v>
      </c>
      <c r="HJ1" s="65" t="s">
        <v>357</v>
      </c>
      <c r="HK1" s="65" t="s">
        <v>357</v>
      </c>
      <c r="HL1" s="65" t="s">
        <v>357</v>
      </c>
      <c r="HM1" s="65" t="s">
        <v>357</v>
      </c>
      <c r="HN1" s="65" t="s">
        <v>357</v>
      </c>
      <c r="HO1" s="65" t="s">
        <v>357</v>
      </c>
      <c r="HP1" s="65" t="s">
        <v>357</v>
      </c>
      <c r="HQ1" s="65" t="s">
        <v>357</v>
      </c>
      <c r="HR1" s="65" t="s">
        <v>357</v>
      </c>
      <c r="HS1" s="65" t="s">
        <v>357</v>
      </c>
      <c r="HT1" s="65" t="s">
        <v>357</v>
      </c>
      <c r="HU1" s="65" t="s">
        <v>357</v>
      </c>
      <c r="HV1" s="65" t="s">
        <v>357</v>
      </c>
      <c r="HW1" s="65" t="s">
        <v>357</v>
      </c>
      <c r="HX1" s="65" t="s">
        <v>357</v>
      </c>
      <c r="HY1" s="65" t="s">
        <v>357</v>
      </c>
      <c r="HZ1" s="65" t="s">
        <v>357</v>
      </c>
      <c r="IA1" s="65" t="s">
        <v>357</v>
      </c>
      <c r="IB1" s="65" t="s">
        <v>357</v>
      </c>
      <c r="IC1" s="65" t="s">
        <v>357</v>
      </c>
      <c r="ID1" s="65" t="s">
        <v>357</v>
      </c>
      <c r="IE1" s="65" t="s">
        <v>357</v>
      </c>
      <c r="IF1" s="65" t="s">
        <v>357</v>
      </c>
      <c r="IG1" s="65" t="s">
        <v>357</v>
      </c>
      <c r="IH1" s="65" t="s">
        <v>357</v>
      </c>
      <c r="II1" s="65" t="s">
        <v>357</v>
      </c>
      <c r="IJ1" s="65" t="s">
        <v>357</v>
      </c>
      <c r="IK1" s="65" t="s">
        <v>357</v>
      </c>
      <c r="IL1" s="65" t="s">
        <v>357</v>
      </c>
      <c r="IM1" s="65" t="s">
        <v>357</v>
      </c>
      <c r="IN1" s="65" t="s">
        <v>357</v>
      </c>
      <c r="IO1" s="65" t="s">
        <v>357</v>
      </c>
      <c r="IP1" s="65" t="s">
        <v>357</v>
      </c>
      <c r="IQ1" s="65" t="s">
        <v>357</v>
      </c>
      <c r="IR1" s="65" t="s">
        <v>357</v>
      </c>
      <c r="IS1" s="65" t="s">
        <v>357</v>
      </c>
    </row>
    <row r="2" spans="1:253" s="70" customFormat="1" x14ac:dyDescent="0.15">
      <c r="A2" s="102" t="s">
        <v>346</v>
      </c>
      <c r="B2" s="102" t="s">
        <v>346</v>
      </c>
      <c r="C2" s="102" t="s">
        <v>346</v>
      </c>
      <c r="D2" s="102" t="s">
        <v>346</v>
      </c>
      <c r="E2" s="102" t="s">
        <v>346</v>
      </c>
      <c r="F2" s="102" t="s">
        <v>346</v>
      </c>
      <c r="G2" s="102" t="s">
        <v>346</v>
      </c>
      <c r="H2" s="102" t="s">
        <v>346</v>
      </c>
      <c r="I2" s="103" t="s">
        <v>245</v>
      </c>
      <c r="J2" s="103" t="s">
        <v>245</v>
      </c>
      <c r="K2" s="103" t="s">
        <v>246</v>
      </c>
      <c r="L2" s="103" t="s">
        <v>247</v>
      </c>
      <c r="M2" s="105" t="s">
        <v>247</v>
      </c>
      <c r="N2" s="105" t="s">
        <v>247</v>
      </c>
      <c r="O2" s="105" t="s">
        <v>247</v>
      </c>
      <c r="P2" s="105" t="s">
        <v>247</v>
      </c>
      <c r="Q2" s="105" t="s">
        <v>247</v>
      </c>
      <c r="R2" s="105" t="s">
        <v>247</v>
      </c>
      <c r="S2" s="103" t="s">
        <v>248</v>
      </c>
      <c r="T2" s="106" t="s">
        <v>248</v>
      </c>
      <c r="U2" s="104" t="s">
        <v>248</v>
      </c>
      <c r="V2" s="104" t="s">
        <v>248</v>
      </c>
      <c r="W2" s="104" t="s">
        <v>248</v>
      </c>
      <c r="X2" s="104" t="s">
        <v>248</v>
      </c>
      <c r="Y2" s="104" t="s">
        <v>248</v>
      </c>
      <c r="Z2" s="104" t="s">
        <v>248</v>
      </c>
      <c r="AA2" s="104" t="s">
        <v>248</v>
      </c>
      <c r="AB2" s="103" t="s">
        <v>249</v>
      </c>
      <c r="AC2" s="103" t="s">
        <v>250</v>
      </c>
      <c r="AD2" s="103" t="s">
        <v>251</v>
      </c>
      <c r="AE2" s="103" t="s">
        <v>252</v>
      </c>
      <c r="AF2" s="103" t="s">
        <v>253</v>
      </c>
      <c r="AG2" s="103" t="s">
        <v>253</v>
      </c>
      <c r="AH2" s="103" t="s">
        <v>253</v>
      </c>
      <c r="AI2" s="103" t="s">
        <v>253</v>
      </c>
      <c r="AJ2" s="103" t="s">
        <v>253</v>
      </c>
      <c r="AK2" s="103" t="s">
        <v>253</v>
      </c>
      <c r="AL2" s="103" t="s">
        <v>253</v>
      </c>
      <c r="AM2" s="103" t="s">
        <v>253</v>
      </c>
      <c r="AN2" s="103" t="s">
        <v>253</v>
      </c>
      <c r="AO2" s="103" t="s">
        <v>253</v>
      </c>
      <c r="AP2" s="103" t="s">
        <v>253</v>
      </c>
      <c r="AQ2" s="103" t="s">
        <v>253</v>
      </c>
      <c r="AR2" s="103" t="s">
        <v>253</v>
      </c>
      <c r="AS2" s="103" t="s">
        <v>253</v>
      </c>
      <c r="AT2" s="103" t="s">
        <v>253</v>
      </c>
      <c r="AU2" s="103" t="s">
        <v>253</v>
      </c>
      <c r="AV2" s="103" t="s">
        <v>253</v>
      </c>
      <c r="AW2" s="103" t="s">
        <v>253</v>
      </c>
      <c r="AX2" s="103" t="s">
        <v>253</v>
      </c>
      <c r="AY2" s="103" t="s">
        <v>253</v>
      </c>
      <c r="AZ2" s="102" t="s">
        <v>253</v>
      </c>
      <c r="BA2" s="103" t="s">
        <v>253</v>
      </c>
      <c r="BB2" s="103" t="s">
        <v>253</v>
      </c>
      <c r="BC2" s="103" t="s">
        <v>254</v>
      </c>
      <c r="BD2" s="103" t="s">
        <v>254</v>
      </c>
      <c r="BE2" s="103" t="s">
        <v>254</v>
      </c>
      <c r="BF2" s="103" t="s">
        <v>253</v>
      </c>
      <c r="BG2" s="103" t="s">
        <v>253</v>
      </c>
      <c r="BH2" s="103" t="s">
        <v>253</v>
      </c>
      <c r="BI2" s="102" t="s">
        <v>260</v>
      </c>
      <c r="BJ2" s="102" t="s">
        <v>260</v>
      </c>
      <c r="BK2" s="102" t="s">
        <v>260</v>
      </c>
      <c r="BL2" s="102" t="s">
        <v>260</v>
      </c>
      <c r="BM2" s="102" t="s">
        <v>260</v>
      </c>
      <c r="BN2" s="102" t="s">
        <v>260</v>
      </c>
      <c r="BO2" s="102" t="s">
        <v>260</v>
      </c>
      <c r="BP2" s="102" t="s">
        <v>260</v>
      </c>
      <c r="BQ2" s="102" t="s">
        <v>260</v>
      </c>
      <c r="BR2" s="102" t="s">
        <v>260</v>
      </c>
      <c r="BS2" s="102" t="s">
        <v>260</v>
      </c>
      <c r="BT2" s="102" t="s">
        <v>260</v>
      </c>
      <c r="BU2" s="102" t="s">
        <v>260</v>
      </c>
      <c r="BV2" s="102" t="s">
        <v>260</v>
      </c>
      <c r="BW2" s="102" t="s">
        <v>260</v>
      </c>
      <c r="BX2" s="102" t="s">
        <v>260</v>
      </c>
      <c r="BY2" s="102" t="s">
        <v>260</v>
      </c>
      <c r="BZ2" s="102" t="s">
        <v>260</v>
      </c>
      <c r="CA2" s="102" t="s">
        <v>260</v>
      </c>
      <c r="CB2" s="102" t="s">
        <v>260</v>
      </c>
      <c r="CC2" s="102" t="s">
        <v>260</v>
      </c>
      <c r="CD2" s="102" t="s">
        <v>260</v>
      </c>
      <c r="CE2" s="102" t="s">
        <v>260</v>
      </c>
      <c r="CF2" s="102" t="s">
        <v>260</v>
      </c>
      <c r="CG2" s="102" t="s">
        <v>260</v>
      </c>
      <c r="CH2" s="102" t="s">
        <v>260</v>
      </c>
      <c r="CI2" s="102" t="s">
        <v>260</v>
      </c>
      <c r="CJ2" s="102" t="s">
        <v>260</v>
      </c>
      <c r="CK2" s="102" t="s">
        <v>260</v>
      </c>
      <c r="CL2" s="102" t="s">
        <v>260</v>
      </c>
      <c r="CM2" s="102" t="s">
        <v>260</v>
      </c>
      <c r="CN2" s="102" t="s">
        <v>260</v>
      </c>
      <c r="CO2" s="102" t="s">
        <v>260</v>
      </c>
      <c r="CP2" s="102" t="s">
        <v>260</v>
      </c>
      <c r="CQ2" s="102" t="s">
        <v>260</v>
      </c>
      <c r="CR2" s="102" t="s">
        <v>260</v>
      </c>
      <c r="CS2" s="102" t="s">
        <v>260</v>
      </c>
      <c r="CT2" s="102" t="s">
        <v>260</v>
      </c>
      <c r="CU2" s="102" t="s">
        <v>260</v>
      </c>
      <c r="CV2" s="102" t="s">
        <v>260</v>
      </c>
      <c r="CW2" s="102" t="s">
        <v>260</v>
      </c>
      <c r="CX2" s="102" t="s">
        <v>260</v>
      </c>
      <c r="CY2" s="102" t="s">
        <v>260</v>
      </c>
      <c r="CZ2" s="102" t="s">
        <v>260</v>
      </c>
      <c r="DA2" s="102" t="s">
        <v>260</v>
      </c>
      <c r="DB2" s="102" t="s">
        <v>260</v>
      </c>
      <c r="DC2" s="102" t="s">
        <v>260</v>
      </c>
      <c r="DD2" s="102" t="s">
        <v>260</v>
      </c>
      <c r="DE2" s="102" t="s">
        <v>260</v>
      </c>
      <c r="DF2" s="102" t="s">
        <v>260</v>
      </c>
      <c r="DG2" s="102" t="s">
        <v>260</v>
      </c>
      <c r="DH2" s="102" t="s">
        <v>260</v>
      </c>
      <c r="DI2" s="102" t="s">
        <v>260</v>
      </c>
      <c r="DJ2" s="102" t="s">
        <v>260</v>
      </c>
      <c r="DK2" s="102" t="s">
        <v>260</v>
      </c>
      <c r="DL2" s="102" t="s">
        <v>260</v>
      </c>
      <c r="DM2" s="102" t="s">
        <v>260</v>
      </c>
      <c r="DN2" s="102" t="s">
        <v>260</v>
      </c>
      <c r="DO2" s="102" t="s">
        <v>260</v>
      </c>
      <c r="DP2" s="102" t="s">
        <v>260</v>
      </c>
      <c r="DQ2" s="102" t="s">
        <v>302</v>
      </c>
      <c r="DR2" s="103" t="s">
        <v>301</v>
      </c>
      <c r="DS2" s="102" t="s">
        <v>301</v>
      </c>
      <c r="DT2" s="103" t="s">
        <v>301</v>
      </c>
      <c r="DU2" s="103" t="s">
        <v>301</v>
      </c>
      <c r="DV2" s="103" t="s">
        <v>301</v>
      </c>
      <c r="DW2" s="102" t="s">
        <v>301</v>
      </c>
      <c r="DX2" s="103" t="s">
        <v>301</v>
      </c>
      <c r="DY2" s="103" t="s">
        <v>301</v>
      </c>
      <c r="DZ2" s="103" t="s">
        <v>301</v>
      </c>
      <c r="EA2" s="104" t="s">
        <v>301</v>
      </c>
      <c r="EB2" s="104" t="s">
        <v>301</v>
      </c>
      <c r="EC2" s="104" t="s">
        <v>301</v>
      </c>
      <c r="ED2" s="104" t="s">
        <v>301</v>
      </c>
      <c r="EE2" s="104" t="s">
        <v>301</v>
      </c>
      <c r="EF2" s="104" t="s">
        <v>301</v>
      </c>
      <c r="EG2" s="104" t="s">
        <v>301</v>
      </c>
      <c r="EH2" s="102" t="s">
        <v>301</v>
      </c>
      <c r="EI2" s="102" t="s">
        <v>301</v>
      </c>
      <c r="EJ2" s="102" t="s">
        <v>301</v>
      </c>
      <c r="EK2" s="102" t="s">
        <v>301</v>
      </c>
      <c r="EL2" s="102" t="s">
        <v>301</v>
      </c>
      <c r="EM2" s="102" t="s">
        <v>301</v>
      </c>
      <c r="EN2" s="102" t="s">
        <v>301</v>
      </c>
      <c r="EO2" s="102" t="s">
        <v>301</v>
      </c>
      <c r="EP2" s="102" t="s">
        <v>301</v>
      </c>
      <c r="EQ2" s="102" t="s">
        <v>301</v>
      </c>
      <c r="ER2" s="102" t="s">
        <v>301</v>
      </c>
      <c r="ES2" s="102" t="s">
        <v>301</v>
      </c>
      <c r="ET2" s="102" t="s">
        <v>301</v>
      </c>
      <c r="EU2" s="102" t="s">
        <v>301</v>
      </c>
      <c r="EV2" s="102" t="s">
        <v>301</v>
      </c>
      <c r="EW2" s="102" t="s">
        <v>301</v>
      </c>
      <c r="EX2" s="102" t="s">
        <v>301</v>
      </c>
      <c r="EY2" s="102" t="s">
        <v>301</v>
      </c>
      <c r="EZ2" s="102" t="s">
        <v>301</v>
      </c>
      <c r="FA2" s="102" t="s">
        <v>301</v>
      </c>
      <c r="FB2" s="102" t="s">
        <v>301</v>
      </c>
      <c r="FC2" s="102" t="s">
        <v>301</v>
      </c>
      <c r="FD2" s="102" t="s">
        <v>301</v>
      </c>
      <c r="FE2" s="102" t="s">
        <v>301</v>
      </c>
      <c r="FF2" s="103" t="s">
        <v>301</v>
      </c>
      <c r="FG2" s="103" t="s">
        <v>301</v>
      </c>
      <c r="FH2" s="103" t="s">
        <v>301</v>
      </c>
      <c r="FI2" s="103" t="s">
        <v>301</v>
      </c>
      <c r="FJ2" s="103" t="s">
        <v>301</v>
      </c>
      <c r="FK2" s="103" t="s">
        <v>301</v>
      </c>
      <c r="FL2" s="103" t="s">
        <v>301</v>
      </c>
      <c r="FM2" s="103" t="s">
        <v>301</v>
      </c>
      <c r="FN2" s="103" t="s">
        <v>301</v>
      </c>
      <c r="FO2" s="103" t="s">
        <v>301</v>
      </c>
      <c r="FP2" s="103" t="s">
        <v>301</v>
      </c>
      <c r="FQ2" s="103" t="s">
        <v>301</v>
      </c>
      <c r="FR2" s="103" t="s">
        <v>301</v>
      </c>
      <c r="FS2" s="103" t="s">
        <v>301</v>
      </c>
      <c r="FT2" s="103" t="s">
        <v>301</v>
      </c>
      <c r="FU2" s="103" t="s">
        <v>301</v>
      </c>
      <c r="FV2" s="103" t="s">
        <v>301</v>
      </c>
      <c r="FW2" s="103" t="s">
        <v>301</v>
      </c>
      <c r="FX2" s="103" t="s">
        <v>301</v>
      </c>
      <c r="FY2" s="103" t="s">
        <v>301</v>
      </c>
      <c r="FZ2" s="103" t="s">
        <v>301</v>
      </c>
      <c r="GA2" s="103" t="s">
        <v>301</v>
      </c>
      <c r="GB2" s="102" t="s">
        <v>335</v>
      </c>
      <c r="GC2" s="102" t="s">
        <v>335</v>
      </c>
      <c r="GD2" s="102" t="s">
        <v>335</v>
      </c>
      <c r="GE2" s="102" t="s">
        <v>335</v>
      </c>
      <c r="GF2" s="102" t="s">
        <v>335</v>
      </c>
      <c r="GG2" s="102" t="s">
        <v>335</v>
      </c>
      <c r="GH2" s="102" t="s">
        <v>335</v>
      </c>
      <c r="GI2" s="102" t="s">
        <v>335</v>
      </c>
      <c r="GJ2" s="102" t="s">
        <v>335</v>
      </c>
      <c r="GK2" s="102" t="s">
        <v>335</v>
      </c>
      <c r="GL2" s="102" t="s">
        <v>335</v>
      </c>
      <c r="GM2" s="102" t="s">
        <v>335</v>
      </c>
      <c r="GN2" s="102" t="s">
        <v>335</v>
      </c>
      <c r="GO2" s="102" t="s">
        <v>335</v>
      </c>
      <c r="GP2" s="102" t="s">
        <v>335</v>
      </c>
      <c r="GQ2" s="102" t="s">
        <v>335</v>
      </c>
      <c r="GR2" s="102" t="s">
        <v>335</v>
      </c>
      <c r="GS2" s="102" t="s">
        <v>335</v>
      </c>
      <c r="GT2" s="102" t="s">
        <v>335</v>
      </c>
      <c r="GU2" s="102" t="s">
        <v>335</v>
      </c>
      <c r="GV2" s="102" t="s">
        <v>335</v>
      </c>
      <c r="GW2" s="102" t="s">
        <v>335</v>
      </c>
      <c r="GX2" s="102" t="s">
        <v>335</v>
      </c>
      <c r="GY2" s="102" t="s">
        <v>335</v>
      </c>
      <c r="GZ2" s="102" t="s">
        <v>335</v>
      </c>
      <c r="HA2" s="102" t="s">
        <v>335</v>
      </c>
      <c r="HB2" s="102" t="s">
        <v>335</v>
      </c>
      <c r="HC2" s="102" t="s">
        <v>335</v>
      </c>
      <c r="HD2" s="102" t="s">
        <v>335</v>
      </c>
      <c r="HE2" s="102" t="s">
        <v>335</v>
      </c>
      <c r="HF2" s="102" t="s">
        <v>335</v>
      </c>
      <c r="HG2" s="102" t="s">
        <v>335</v>
      </c>
      <c r="HH2" s="102" t="s">
        <v>335</v>
      </c>
      <c r="HI2" s="102" t="s">
        <v>335</v>
      </c>
      <c r="HJ2" s="102" t="s">
        <v>335</v>
      </c>
      <c r="HK2" s="102" t="s">
        <v>335</v>
      </c>
      <c r="HL2" s="102" t="s">
        <v>335</v>
      </c>
      <c r="HM2" s="102" t="s">
        <v>335</v>
      </c>
      <c r="HN2" s="102" t="s">
        <v>335</v>
      </c>
      <c r="HO2" s="102" t="s">
        <v>335</v>
      </c>
      <c r="HP2" s="102" t="s">
        <v>335</v>
      </c>
      <c r="HQ2" s="102" t="s">
        <v>335</v>
      </c>
      <c r="HR2" s="102" t="s">
        <v>335</v>
      </c>
      <c r="HS2" s="102" t="s">
        <v>335</v>
      </c>
      <c r="HT2" s="102" t="s">
        <v>335</v>
      </c>
      <c r="HU2" s="102" t="s">
        <v>335</v>
      </c>
      <c r="HV2" s="102" t="s">
        <v>335</v>
      </c>
      <c r="HW2" s="102" t="s">
        <v>335</v>
      </c>
      <c r="HX2" s="102" t="s">
        <v>335</v>
      </c>
      <c r="HY2" s="102" t="s">
        <v>335</v>
      </c>
      <c r="HZ2" s="102" t="s">
        <v>335</v>
      </c>
      <c r="IA2" s="102" t="s">
        <v>335</v>
      </c>
      <c r="IB2" s="102" t="s">
        <v>335</v>
      </c>
      <c r="IC2" s="102" t="s">
        <v>335</v>
      </c>
      <c r="ID2" s="102" t="s">
        <v>335</v>
      </c>
      <c r="IE2" s="102" t="s">
        <v>335</v>
      </c>
      <c r="IF2" s="102" t="s">
        <v>335</v>
      </c>
      <c r="IG2" s="102" t="s">
        <v>335</v>
      </c>
      <c r="IH2" s="102" t="s">
        <v>335</v>
      </c>
      <c r="II2" s="102" t="s">
        <v>335</v>
      </c>
      <c r="IJ2" s="102" t="s">
        <v>335</v>
      </c>
      <c r="IK2" s="102" t="s">
        <v>335</v>
      </c>
      <c r="IL2" s="102" t="s">
        <v>335</v>
      </c>
      <c r="IM2" s="102" t="s">
        <v>340</v>
      </c>
      <c r="IN2" s="102" t="s">
        <v>340</v>
      </c>
      <c r="IO2" s="102" t="s">
        <v>340</v>
      </c>
      <c r="IP2" s="102" t="s">
        <v>340</v>
      </c>
      <c r="IQ2" s="102" t="s">
        <v>340</v>
      </c>
      <c r="IR2" s="102" t="s">
        <v>340</v>
      </c>
      <c r="IS2" s="102" t="s">
        <v>340</v>
      </c>
    </row>
    <row r="3" spans="1:253" s="70" customFormat="1" x14ac:dyDescent="0.15">
      <c r="A3" s="102" t="s">
        <v>346</v>
      </c>
      <c r="B3" s="102" t="s">
        <v>346</v>
      </c>
      <c r="C3" s="102" t="s">
        <v>346</v>
      </c>
      <c r="D3" s="102" t="s">
        <v>346</v>
      </c>
      <c r="E3" s="102" t="s">
        <v>346</v>
      </c>
      <c r="F3" s="102" t="s">
        <v>346</v>
      </c>
      <c r="G3" s="102" t="s">
        <v>346</v>
      </c>
      <c r="H3" s="102" t="s">
        <v>346</v>
      </c>
      <c r="I3" s="103" t="s">
        <v>245</v>
      </c>
      <c r="J3" s="103" t="s">
        <v>245</v>
      </c>
      <c r="K3" s="103" t="s">
        <v>246</v>
      </c>
      <c r="L3" s="103" t="s">
        <v>247</v>
      </c>
      <c r="M3" s="105" t="s">
        <v>247</v>
      </c>
      <c r="N3" s="105" t="s">
        <v>247</v>
      </c>
      <c r="O3" s="105" t="s">
        <v>247</v>
      </c>
      <c r="P3" s="105" t="s">
        <v>247</v>
      </c>
      <c r="Q3" s="105" t="s">
        <v>247</v>
      </c>
      <c r="R3" s="105" t="s">
        <v>247</v>
      </c>
      <c r="S3" s="103" t="s">
        <v>248</v>
      </c>
      <c r="T3" s="106" t="s">
        <v>248</v>
      </c>
      <c r="U3" s="104" t="s">
        <v>248</v>
      </c>
      <c r="V3" s="104" t="s">
        <v>248</v>
      </c>
      <c r="W3" s="104" t="s">
        <v>248</v>
      </c>
      <c r="X3" s="104" t="s">
        <v>248</v>
      </c>
      <c r="Y3" s="104" t="s">
        <v>248</v>
      </c>
      <c r="Z3" s="104" t="s">
        <v>248</v>
      </c>
      <c r="AA3" s="104" t="s">
        <v>248</v>
      </c>
      <c r="AB3" s="103" t="s">
        <v>249</v>
      </c>
      <c r="AC3" s="103" t="s">
        <v>250</v>
      </c>
      <c r="AD3" s="103" t="s">
        <v>251</v>
      </c>
      <c r="AE3" s="103" t="s">
        <v>252</v>
      </c>
      <c r="AF3" s="103" t="s">
        <v>253</v>
      </c>
      <c r="AG3" s="103" t="s">
        <v>253</v>
      </c>
      <c r="AH3" s="103" t="s">
        <v>253</v>
      </c>
      <c r="AI3" s="103" t="s">
        <v>253</v>
      </c>
      <c r="AJ3" s="103" t="s">
        <v>253</v>
      </c>
      <c r="AK3" s="103" t="s">
        <v>253</v>
      </c>
      <c r="AL3" s="103" t="s">
        <v>253</v>
      </c>
      <c r="AM3" s="103" t="s">
        <v>253</v>
      </c>
      <c r="AN3" s="103" t="s">
        <v>253</v>
      </c>
      <c r="AO3" s="103" t="s">
        <v>253</v>
      </c>
      <c r="AP3" s="103" t="s">
        <v>253</v>
      </c>
      <c r="AQ3" s="103" t="s">
        <v>253</v>
      </c>
      <c r="AR3" s="103" t="s">
        <v>253</v>
      </c>
      <c r="AS3" s="103" t="s">
        <v>253</v>
      </c>
      <c r="AT3" s="103" t="s">
        <v>253</v>
      </c>
      <c r="AU3" s="103" t="s">
        <v>253</v>
      </c>
      <c r="AV3" s="103" t="s">
        <v>253</v>
      </c>
      <c r="AW3" s="103" t="s">
        <v>253</v>
      </c>
      <c r="AX3" s="103" t="s">
        <v>253</v>
      </c>
      <c r="AY3" s="103" t="s">
        <v>253</v>
      </c>
      <c r="AZ3" s="102" t="s">
        <v>253</v>
      </c>
      <c r="BA3" s="103" t="s">
        <v>253</v>
      </c>
      <c r="BB3" s="103" t="s">
        <v>253</v>
      </c>
      <c r="BC3" s="103" t="s">
        <v>254</v>
      </c>
      <c r="BD3" s="103" t="s">
        <v>254</v>
      </c>
      <c r="BE3" s="103" t="s">
        <v>254</v>
      </c>
      <c r="BF3" s="103" t="s">
        <v>253</v>
      </c>
      <c r="BG3" s="103" t="s">
        <v>253</v>
      </c>
      <c r="BH3" s="103" t="s">
        <v>253</v>
      </c>
      <c r="BI3" s="102" t="s">
        <v>260</v>
      </c>
      <c r="BJ3" s="103" t="s">
        <v>257</v>
      </c>
      <c r="BK3" s="103" t="s">
        <v>257</v>
      </c>
      <c r="BL3" s="104" t="s">
        <v>257</v>
      </c>
      <c r="BM3" s="104" t="s">
        <v>257</v>
      </c>
      <c r="BN3" s="104" t="s">
        <v>257</v>
      </c>
      <c r="BO3" s="104" t="s">
        <v>257</v>
      </c>
      <c r="BP3" s="104" t="s">
        <v>257</v>
      </c>
      <c r="BQ3" s="104" t="s">
        <v>257</v>
      </c>
      <c r="BR3" s="103" t="s">
        <v>257</v>
      </c>
      <c r="BS3" s="103" t="s">
        <v>257</v>
      </c>
      <c r="BT3" s="102" t="s">
        <v>257</v>
      </c>
      <c r="BU3" s="102" t="s">
        <v>257</v>
      </c>
      <c r="BV3" s="103" t="s">
        <v>257</v>
      </c>
      <c r="BW3" s="104" t="s">
        <v>257</v>
      </c>
      <c r="BX3" s="104" t="s">
        <v>257</v>
      </c>
      <c r="BY3" s="104" t="s">
        <v>257</v>
      </c>
      <c r="BZ3" s="104" t="s">
        <v>257</v>
      </c>
      <c r="CA3" s="103" t="s">
        <v>257</v>
      </c>
      <c r="CB3" s="103" t="s">
        <v>257</v>
      </c>
      <c r="CC3" s="103" t="s">
        <v>257</v>
      </c>
      <c r="CD3" s="103" t="s">
        <v>258</v>
      </c>
      <c r="CE3" s="103" t="s">
        <v>258</v>
      </c>
      <c r="CF3" s="103" t="s">
        <v>258</v>
      </c>
      <c r="CG3" s="103" t="s">
        <v>258</v>
      </c>
      <c r="CH3" s="103" t="s">
        <v>258</v>
      </c>
      <c r="CI3" s="103" t="s">
        <v>258</v>
      </c>
      <c r="CJ3" s="103" t="s">
        <v>259</v>
      </c>
      <c r="CK3" s="103" t="s">
        <v>259</v>
      </c>
      <c r="CL3" s="104" t="s">
        <v>259</v>
      </c>
      <c r="CM3" s="104" t="s">
        <v>259</v>
      </c>
      <c r="CN3" s="104" t="s">
        <v>259</v>
      </c>
      <c r="CO3" s="104" t="s">
        <v>259</v>
      </c>
      <c r="CP3" s="104" t="s">
        <v>259</v>
      </c>
      <c r="CQ3" s="103" t="s">
        <v>259</v>
      </c>
      <c r="CR3" s="103" t="s">
        <v>259</v>
      </c>
      <c r="CS3" s="103" t="s">
        <v>373</v>
      </c>
      <c r="CT3" s="103" t="s">
        <v>373</v>
      </c>
      <c r="CU3" s="103" t="s">
        <v>373</v>
      </c>
      <c r="CV3" s="103" t="s">
        <v>373</v>
      </c>
      <c r="CW3" s="103" t="s">
        <v>373</v>
      </c>
      <c r="CX3" s="103" t="s">
        <v>373</v>
      </c>
      <c r="CY3" s="103" t="s">
        <v>373</v>
      </c>
      <c r="CZ3" s="103" t="s">
        <v>373</v>
      </c>
      <c r="DA3" s="103" t="s">
        <v>373</v>
      </c>
      <c r="DB3" s="103" t="s">
        <v>374</v>
      </c>
      <c r="DC3" s="103" t="s">
        <v>374</v>
      </c>
      <c r="DD3" s="103" t="s">
        <v>374</v>
      </c>
      <c r="DE3" s="103" t="s">
        <v>374</v>
      </c>
      <c r="DF3" s="103" t="s">
        <v>374</v>
      </c>
      <c r="DG3" s="103" t="s">
        <v>374</v>
      </c>
      <c r="DH3" s="103" t="s">
        <v>374</v>
      </c>
      <c r="DI3" s="103" t="s">
        <v>376</v>
      </c>
      <c r="DJ3" s="103" t="s">
        <v>376</v>
      </c>
      <c r="DK3" s="103" t="s">
        <v>376</v>
      </c>
      <c r="DL3" s="103" t="s">
        <v>376</v>
      </c>
      <c r="DM3" s="103" t="s">
        <v>376</v>
      </c>
      <c r="DN3" s="103" t="s">
        <v>376</v>
      </c>
      <c r="DO3" s="103" t="s">
        <v>376</v>
      </c>
      <c r="DP3" s="103" t="s">
        <v>376</v>
      </c>
      <c r="DQ3" s="102" t="s">
        <v>302</v>
      </c>
      <c r="DR3" s="103" t="s">
        <v>306</v>
      </c>
      <c r="DS3" s="102" t="s">
        <v>305</v>
      </c>
      <c r="DT3" s="103" t="s">
        <v>307</v>
      </c>
      <c r="DU3" s="103" t="s">
        <v>308</v>
      </c>
      <c r="DV3" s="103" t="s">
        <v>309</v>
      </c>
      <c r="DW3" s="102" t="s">
        <v>311</v>
      </c>
      <c r="DX3" s="103" t="s">
        <v>310</v>
      </c>
      <c r="DY3" s="103" t="s">
        <v>313</v>
      </c>
      <c r="DZ3" s="103" t="s">
        <v>312</v>
      </c>
      <c r="EA3" s="104" t="s">
        <v>312</v>
      </c>
      <c r="EB3" s="104" t="s">
        <v>312</v>
      </c>
      <c r="EC3" s="104" t="s">
        <v>312</v>
      </c>
      <c r="ED3" s="104" t="s">
        <v>312</v>
      </c>
      <c r="EE3" s="104" t="s">
        <v>312</v>
      </c>
      <c r="EF3" s="104" t="s">
        <v>312</v>
      </c>
      <c r="EG3" s="104" t="s">
        <v>312</v>
      </c>
      <c r="EH3" s="102" t="s">
        <v>315</v>
      </c>
      <c r="EI3" s="102" t="s">
        <v>314</v>
      </c>
      <c r="EJ3" s="102" t="s">
        <v>314</v>
      </c>
      <c r="EK3" s="102" t="s">
        <v>314</v>
      </c>
      <c r="EL3" s="102" t="s">
        <v>314</v>
      </c>
      <c r="EM3" s="107" t="s">
        <v>333</v>
      </c>
      <c r="EN3" s="107" t="s">
        <v>333</v>
      </c>
      <c r="EO3" s="107" t="s">
        <v>333</v>
      </c>
      <c r="EP3" s="107" t="s">
        <v>333</v>
      </c>
      <c r="EQ3" s="107" t="s">
        <v>333</v>
      </c>
      <c r="ER3" s="107" t="s">
        <v>333</v>
      </c>
      <c r="ES3" s="107" t="s">
        <v>333</v>
      </c>
      <c r="ET3" s="107" t="s">
        <v>333</v>
      </c>
      <c r="EU3" s="107" t="s">
        <v>333</v>
      </c>
      <c r="EV3" s="107" t="s">
        <v>333</v>
      </c>
      <c r="EW3" s="107" t="s">
        <v>333</v>
      </c>
      <c r="EX3" s="107" t="s">
        <v>333</v>
      </c>
      <c r="EY3" s="107" t="s">
        <v>333</v>
      </c>
      <c r="EZ3" s="107" t="s">
        <v>333</v>
      </c>
      <c r="FA3" s="107" t="s">
        <v>333</v>
      </c>
      <c r="FB3" s="107" t="s">
        <v>333</v>
      </c>
      <c r="FC3" s="107" t="s">
        <v>333</v>
      </c>
      <c r="FD3" s="107" t="s">
        <v>333</v>
      </c>
      <c r="FE3" s="107" t="s">
        <v>333</v>
      </c>
      <c r="FF3" s="103" t="s">
        <v>334</v>
      </c>
      <c r="FG3" s="103" t="s">
        <v>334</v>
      </c>
      <c r="FH3" s="103" t="s">
        <v>334</v>
      </c>
      <c r="FI3" s="103" t="s">
        <v>334</v>
      </c>
      <c r="FJ3" s="103" t="s">
        <v>334</v>
      </c>
      <c r="FK3" s="103" t="s">
        <v>334</v>
      </c>
      <c r="FL3" s="103" t="s">
        <v>334</v>
      </c>
      <c r="FM3" s="103" t="s">
        <v>334</v>
      </c>
      <c r="FN3" s="103" t="s">
        <v>334</v>
      </c>
      <c r="FO3" s="103" t="s">
        <v>334</v>
      </c>
      <c r="FP3" s="103" t="s">
        <v>334</v>
      </c>
      <c r="FQ3" s="103" t="s">
        <v>334</v>
      </c>
      <c r="FR3" s="103" t="s">
        <v>334</v>
      </c>
      <c r="FS3" s="103" t="s">
        <v>334</v>
      </c>
      <c r="FT3" s="103" t="s">
        <v>334</v>
      </c>
      <c r="FU3" s="103" t="s">
        <v>334</v>
      </c>
      <c r="FV3" s="103" t="s">
        <v>334</v>
      </c>
      <c r="FW3" s="103" t="s">
        <v>334</v>
      </c>
      <c r="FX3" s="103" t="s">
        <v>334</v>
      </c>
      <c r="FY3" s="103" t="s">
        <v>334</v>
      </c>
      <c r="FZ3" s="103" t="s">
        <v>334</v>
      </c>
      <c r="GA3" s="103" t="s">
        <v>334</v>
      </c>
      <c r="GB3" s="102" t="s">
        <v>336</v>
      </c>
      <c r="GC3" s="102" t="s">
        <v>336</v>
      </c>
      <c r="GD3" s="102" t="s">
        <v>336</v>
      </c>
      <c r="GE3" s="102" t="s">
        <v>352</v>
      </c>
      <c r="GF3" s="102" t="s">
        <v>352</v>
      </c>
      <c r="GG3" s="102" t="s">
        <v>353</v>
      </c>
      <c r="GH3" s="102" t="s">
        <v>354</v>
      </c>
      <c r="GI3" s="102" t="s">
        <v>354</v>
      </c>
      <c r="GJ3" s="102" t="s">
        <v>351</v>
      </c>
      <c r="GK3" s="102" t="s">
        <v>351</v>
      </c>
      <c r="GL3" s="102" t="s">
        <v>351</v>
      </c>
      <c r="GM3" s="102" t="s">
        <v>351</v>
      </c>
      <c r="GN3" s="102" t="s">
        <v>351</v>
      </c>
      <c r="GO3" s="102" t="s">
        <v>351</v>
      </c>
      <c r="GP3" s="102" t="s">
        <v>351</v>
      </c>
      <c r="GQ3" s="102" t="s">
        <v>351</v>
      </c>
      <c r="GR3" s="102" t="s">
        <v>351</v>
      </c>
      <c r="GS3" s="102" t="s">
        <v>350</v>
      </c>
      <c r="GT3" s="102" t="s">
        <v>350</v>
      </c>
      <c r="GU3" s="102" t="s">
        <v>350</v>
      </c>
      <c r="GV3" s="102" t="s">
        <v>350</v>
      </c>
      <c r="GW3" s="102" t="s">
        <v>350</v>
      </c>
      <c r="GX3" s="102" t="s">
        <v>355</v>
      </c>
      <c r="GY3" s="102" t="s">
        <v>355</v>
      </c>
      <c r="GZ3" s="102" t="s">
        <v>355</v>
      </c>
      <c r="HA3" s="102" t="s">
        <v>355</v>
      </c>
      <c r="HB3" s="102" t="s">
        <v>355</v>
      </c>
      <c r="HC3" s="102" t="s">
        <v>355</v>
      </c>
      <c r="HD3" s="102" t="s">
        <v>355</v>
      </c>
      <c r="HE3" s="102" t="s">
        <v>355</v>
      </c>
      <c r="HF3" s="102" t="s">
        <v>355</v>
      </c>
      <c r="HG3" s="102" t="s">
        <v>355</v>
      </c>
      <c r="HH3" s="102" t="s">
        <v>355</v>
      </c>
      <c r="HI3" s="102" t="s">
        <v>355</v>
      </c>
      <c r="HJ3" s="102" t="s">
        <v>355</v>
      </c>
      <c r="HK3" s="102" t="s">
        <v>355</v>
      </c>
      <c r="HL3" s="102" t="s">
        <v>355</v>
      </c>
      <c r="HM3" s="102" t="s">
        <v>355</v>
      </c>
      <c r="HN3" s="102" t="s">
        <v>355</v>
      </c>
      <c r="HO3" s="102" t="s">
        <v>355</v>
      </c>
      <c r="HP3" s="102" t="s">
        <v>355</v>
      </c>
      <c r="HQ3" s="103" t="s">
        <v>337</v>
      </c>
      <c r="HR3" s="103" t="s">
        <v>337</v>
      </c>
      <c r="HS3" s="103" t="s">
        <v>337</v>
      </c>
      <c r="HT3" s="103" t="s">
        <v>337</v>
      </c>
      <c r="HU3" s="103" t="s">
        <v>337</v>
      </c>
      <c r="HV3" s="103" t="s">
        <v>337</v>
      </c>
      <c r="HW3" s="103" t="s">
        <v>337</v>
      </c>
      <c r="HX3" s="103" t="s">
        <v>337</v>
      </c>
      <c r="HY3" s="103" t="s">
        <v>337</v>
      </c>
      <c r="HZ3" s="103" t="s">
        <v>337</v>
      </c>
      <c r="IA3" s="103" t="s">
        <v>337</v>
      </c>
      <c r="IB3" s="103" t="s">
        <v>337</v>
      </c>
      <c r="IC3" s="103" t="s">
        <v>337</v>
      </c>
      <c r="ID3" s="103" t="s">
        <v>337</v>
      </c>
      <c r="IE3" s="103" t="s">
        <v>337</v>
      </c>
      <c r="IF3" s="103" t="s">
        <v>337</v>
      </c>
      <c r="IG3" s="103" t="s">
        <v>337</v>
      </c>
      <c r="IH3" s="103" t="s">
        <v>337</v>
      </c>
      <c r="II3" s="103" t="s">
        <v>337</v>
      </c>
      <c r="IJ3" s="103" t="s">
        <v>337</v>
      </c>
      <c r="IK3" s="103" t="s">
        <v>337</v>
      </c>
      <c r="IL3" s="103" t="s">
        <v>337</v>
      </c>
      <c r="IM3" s="102" t="s">
        <v>341</v>
      </c>
      <c r="IN3" s="102" t="s">
        <v>341</v>
      </c>
      <c r="IO3" s="102" t="s">
        <v>341</v>
      </c>
      <c r="IP3" s="102" t="s">
        <v>342</v>
      </c>
      <c r="IQ3" s="102" t="s">
        <v>343</v>
      </c>
      <c r="IR3" s="102" t="s">
        <v>344</v>
      </c>
      <c r="IS3" s="102" t="s">
        <v>345</v>
      </c>
    </row>
    <row r="4" spans="1:253" s="70" customFormat="1" ht="118.5" customHeight="1" x14ac:dyDescent="0.15">
      <c r="A4" s="68" t="s">
        <v>80</v>
      </c>
      <c r="B4" s="68" t="s">
        <v>79</v>
      </c>
      <c r="C4" s="68" t="s">
        <v>81</v>
      </c>
      <c r="D4" s="68" t="s">
        <v>82</v>
      </c>
      <c r="E4" s="68" t="s">
        <v>140</v>
      </c>
      <c r="F4" s="68" t="s">
        <v>83</v>
      </c>
      <c r="G4" s="69" t="s">
        <v>84</v>
      </c>
      <c r="H4" s="69" t="s">
        <v>85</v>
      </c>
      <c r="I4" s="69" t="s">
        <v>143</v>
      </c>
      <c r="J4" s="69" t="s">
        <v>141</v>
      </c>
      <c r="K4" s="69" t="s">
        <v>142</v>
      </c>
      <c r="L4" s="127" t="s">
        <v>173</v>
      </c>
      <c r="M4" s="130" t="s">
        <v>144</v>
      </c>
      <c r="N4" s="131" t="s">
        <v>240</v>
      </c>
      <c r="O4" s="131" t="s">
        <v>241</v>
      </c>
      <c r="P4" s="131" t="s">
        <v>242</v>
      </c>
      <c r="Q4" s="131" t="s">
        <v>243</v>
      </c>
      <c r="R4" s="131" t="s">
        <v>244</v>
      </c>
      <c r="S4" s="127" t="s">
        <v>145</v>
      </c>
      <c r="T4" s="132" t="s">
        <v>174</v>
      </c>
      <c r="U4" s="128" t="s">
        <v>175</v>
      </c>
      <c r="V4" s="128" t="s">
        <v>176</v>
      </c>
      <c r="W4" s="128" t="s">
        <v>177</v>
      </c>
      <c r="X4" s="128" t="s">
        <v>178</v>
      </c>
      <c r="Y4" s="128" t="s">
        <v>179</v>
      </c>
      <c r="Z4" s="128" t="s">
        <v>180</v>
      </c>
      <c r="AA4" s="128" t="s">
        <v>181</v>
      </c>
      <c r="AB4" s="127" t="s">
        <v>182</v>
      </c>
      <c r="AC4" s="127" t="s">
        <v>183</v>
      </c>
      <c r="AD4" s="127" t="s">
        <v>184</v>
      </c>
      <c r="AE4" s="127" t="s">
        <v>170</v>
      </c>
      <c r="AF4" s="127" t="s">
        <v>171</v>
      </c>
      <c r="AG4" s="127" t="s">
        <v>86</v>
      </c>
      <c r="AH4" s="127" t="s">
        <v>147</v>
      </c>
      <c r="AI4" s="127" t="s">
        <v>148</v>
      </c>
      <c r="AJ4" s="127" t="s">
        <v>149</v>
      </c>
      <c r="AK4" s="127" t="s">
        <v>150</v>
      </c>
      <c r="AL4" s="127" t="s">
        <v>166</v>
      </c>
      <c r="AM4" s="127" t="s">
        <v>167</v>
      </c>
      <c r="AN4" s="127" t="s">
        <v>87</v>
      </c>
      <c r="AO4" s="127" t="s">
        <v>146</v>
      </c>
      <c r="AP4" s="127" t="s">
        <v>151</v>
      </c>
      <c r="AQ4" s="127" t="s">
        <v>152</v>
      </c>
      <c r="AR4" s="127" t="s">
        <v>153</v>
      </c>
      <c r="AS4" s="127" t="s">
        <v>164</v>
      </c>
      <c r="AT4" s="127" t="s">
        <v>165</v>
      </c>
      <c r="AU4" s="127" t="s">
        <v>88</v>
      </c>
      <c r="AV4" s="127" t="s">
        <v>159</v>
      </c>
      <c r="AW4" s="127" t="s">
        <v>160</v>
      </c>
      <c r="AX4" s="127" t="s">
        <v>161</v>
      </c>
      <c r="AY4" s="127" t="s">
        <v>89</v>
      </c>
      <c r="AZ4" s="126" t="s">
        <v>169</v>
      </c>
      <c r="BA4" s="127" t="s">
        <v>168</v>
      </c>
      <c r="BB4" s="127" t="s">
        <v>154</v>
      </c>
      <c r="BC4" s="127" t="s">
        <v>155</v>
      </c>
      <c r="BD4" s="127" t="s">
        <v>156</v>
      </c>
      <c r="BE4" s="127" t="s">
        <v>157</v>
      </c>
      <c r="BF4" s="127" t="s">
        <v>158</v>
      </c>
      <c r="BG4" s="127" t="s">
        <v>162</v>
      </c>
      <c r="BH4" s="127" t="s">
        <v>163</v>
      </c>
      <c r="BI4" s="127" t="s">
        <v>365</v>
      </c>
      <c r="BJ4" s="127" t="s">
        <v>366</v>
      </c>
      <c r="BK4" s="127" t="s">
        <v>231</v>
      </c>
      <c r="BL4" s="128" t="s">
        <v>185</v>
      </c>
      <c r="BM4" s="128" t="s">
        <v>186</v>
      </c>
      <c r="BN4" s="128" t="s">
        <v>187</v>
      </c>
      <c r="BO4" s="128" t="s">
        <v>188</v>
      </c>
      <c r="BP4" s="128" t="s">
        <v>189</v>
      </c>
      <c r="BQ4" s="128" t="s">
        <v>190</v>
      </c>
      <c r="BR4" s="127" t="s">
        <v>367</v>
      </c>
      <c r="BS4" s="127" t="s">
        <v>368</v>
      </c>
      <c r="BT4" s="126" t="s">
        <v>191</v>
      </c>
      <c r="BU4" s="126" t="s">
        <v>192</v>
      </c>
      <c r="BV4" s="127" t="s">
        <v>377</v>
      </c>
      <c r="BW4" s="128" t="s">
        <v>193</v>
      </c>
      <c r="BX4" s="128" t="s">
        <v>194</v>
      </c>
      <c r="BY4" s="128" t="s">
        <v>195</v>
      </c>
      <c r="BZ4" s="128" t="s">
        <v>196</v>
      </c>
      <c r="CA4" s="127" t="s">
        <v>197</v>
      </c>
      <c r="CB4" s="127" t="s">
        <v>198</v>
      </c>
      <c r="CC4" s="127" t="s">
        <v>199</v>
      </c>
      <c r="CD4" s="127" t="s">
        <v>369</v>
      </c>
      <c r="CE4" s="127" t="s">
        <v>200</v>
      </c>
      <c r="CF4" s="127" t="s">
        <v>201</v>
      </c>
      <c r="CG4" s="127" t="s">
        <v>202</v>
      </c>
      <c r="CH4" s="127" t="s">
        <v>203</v>
      </c>
      <c r="CI4" s="127" t="s">
        <v>204</v>
      </c>
      <c r="CJ4" s="127" t="s">
        <v>370</v>
      </c>
      <c r="CK4" s="127" t="s">
        <v>205</v>
      </c>
      <c r="CL4" s="128" t="s">
        <v>206</v>
      </c>
      <c r="CM4" s="128" t="s">
        <v>207</v>
      </c>
      <c r="CN4" s="128" t="s">
        <v>208</v>
      </c>
      <c r="CO4" s="128" t="s">
        <v>209</v>
      </c>
      <c r="CP4" s="128" t="s">
        <v>210</v>
      </c>
      <c r="CQ4" s="127" t="s">
        <v>211</v>
      </c>
      <c r="CR4" s="127" t="s">
        <v>212</v>
      </c>
      <c r="CS4" s="127" t="s">
        <v>371</v>
      </c>
      <c r="CT4" s="127" t="s">
        <v>205</v>
      </c>
      <c r="CU4" s="128" t="s">
        <v>206</v>
      </c>
      <c r="CV4" s="128" t="s">
        <v>207</v>
      </c>
      <c r="CW4" s="128" t="s">
        <v>208</v>
      </c>
      <c r="CX4" s="128" t="s">
        <v>209</v>
      </c>
      <c r="CY4" s="128" t="s">
        <v>210</v>
      </c>
      <c r="CZ4" s="127" t="s">
        <v>211</v>
      </c>
      <c r="DA4" s="127" t="s">
        <v>212</v>
      </c>
      <c r="DB4" s="127" t="s">
        <v>372</v>
      </c>
      <c r="DC4" s="127" t="s">
        <v>205</v>
      </c>
      <c r="DD4" s="128" t="s">
        <v>206</v>
      </c>
      <c r="DE4" s="128" t="s">
        <v>207</v>
      </c>
      <c r="DF4" s="128" t="s">
        <v>213</v>
      </c>
      <c r="DG4" s="128" t="s">
        <v>214</v>
      </c>
      <c r="DH4" s="127" t="s">
        <v>211</v>
      </c>
      <c r="DI4" s="127" t="s">
        <v>375</v>
      </c>
      <c r="DJ4" s="127" t="s">
        <v>205</v>
      </c>
      <c r="DK4" s="128" t="s">
        <v>206</v>
      </c>
      <c r="DL4" s="128" t="s">
        <v>207</v>
      </c>
      <c r="DM4" s="128" t="s">
        <v>213</v>
      </c>
      <c r="DN4" s="128" t="s">
        <v>214</v>
      </c>
      <c r="DO4" s="127" t="s">
        <v>211</v>
      </c>
      <c r="DP4" s="127" t="s">
        <v>215</v>
      </c>
      <c r="DQ4" s="127" t="s">
        <v>380</v>
      </c>
      <c r="DR4" s="127" t="s">
        <v>381</v>
      </c>
      <c r="DS4" s="126" t="s">
        <v>382</v>
      </c>
      <c r="DT4" s="127" t="s">
        <v>383</v>
      </c>
      <c r="DU4" s="127" t="s">
        <v>384</v>
      </c>
      <c r="DV4" s="127" t="s">
        <v>378</v>
      </c>
      <c r="DW4" s="126" t="s">
        <v>385</v>
      </c>
      <c r="DX4" s="127" t="s">
        <v>216</v>
      </c>
      <c r="DY4" s="127" t="s">
        <v>386</v>
      </c>
      <c r="DZ4" s="127" t="s">
        <v>90</v>
      </c>
      <c r="EA4" s="128" t="s">
        <v>132</v>
      </c>
      <c r="EB4" s="128" t="s">
        <v>133</v>
      </c>
      <c r="EC4" s="128" t="s">
        <v>134</v>
      </c>
      <c r="ED4" s="128" t="s">
        <v>135</v>
      </c>
      <c r="EE4" s="128" t="s">
        <v>136</v>
      </c>
      <c r="EF4" s="128" t="s">
        <v>137</v>
      </c>
      <c r="EG4" s="128" t="s">
        <v>138</v>
      </c>
      <c r="EH4" s="126" t="s">
        <v>387</v>
      </c>
      <c r="EI4" s="126" t="s">
        <v>219</v>
      </c>
      <c r="EJ4" s="126" t="s">
        <v>299</v>
      </c>
      <c r="EK4" s="126" t="s">
        <v>220</v>
      </c>
      <c r="EL4" s="126" t="s">
        <v>300</v>
      </c>
      <c r="EM4" s="136" t="s">
        <v>388</v>
      </c>
      <c r="EN4" s="128" t="s">
        <v>217</v>
      </c>
      <c r="EO4" s="128" t="s">
        <v>316</v>
      </c>
      <c r="EP4" s="128" t="s">
        <v>317</v>
      </c>
      <c r="EQ4" s="128" t="s">
        <v>318</v>
      </c>
      <c r="ER4" s="128" t="s">
        <v>319</v>
      </c>
      <c r="ES4" s="128" t="s">
        <v>320</v>
      </c>
      <c r="ET4" s="128" t="s">
        <v>321</v>
      </c>
      <c r="EU4" s="128" t="s">
        <v>322</v>
      </c>
      <c r="EV4" s="128" t="s">
        <v>323</v>
      </c>
      <c r="EW4" s="128" t="s">
        <v>324</v>
      </c>
      <c r="EX4" s="128" t="s">
        <v>325</v>
      </c>
      <c r="EY4" s="128" t="s">
        <v>326</v>
      </c>
      <c r="EZ4" s="128" t="s">
        <v>327</v>
      </c>
      <c r="FA4" s="128" t="s">
        <v>328</v>
      </c>
      <c r="FB4" s="128" t="s">
        <v>329</v>
      </c>
      <c r="FC4" s="128" t="s">
        <v>330</v>
      </c>
      <c r="FD4" s="128" t="s">
        <v>331</v>
      </c>
      <c r="FE4" s="128" t="s">
        <v>332</v>
      </c>
      <c r="FF4" s="127" t="s">
        <v>389</v>
      </c>
      <c r="FG4" s="127" t="s">
        <v>91</v>
      </c>
      <c r="FH4" s="127" t="s">
        <v>221</v>
      </c>
      <c r="FI4" s="127" t="s">
        <v>92</v>
      </c>
      <c r="FJ4" s="127" t="s">
        <v>222</v>
      </c>
      <c r="FK4" s="127" t="s">
        <v>223</v>
      </c>
      <c r="FL4" s="127" t="s">
        <v>93</v>
      </c>
      <c r="FM4" s="127" t="s">
        <v>224</v>
      </c>
      <c r="FN4" s="127" t="s">
        <v>225</v>
      </c>
      <c r="FO4" s="127" t="s">
        <v>94</v>
      </c>
      <c r="FP4" s="127" t="s">
        <v>226</v>
      </c>
      <c r="FQ4" s="127" t="s">
        <v>227</v>
      </c>
      <c r="FR4" s="127" t="s">
        <v>95</v>
      </c>
      <c r="FS4" s="127" t="s">
        <v>228</v>
      </c>
      <c r="FT4" s="127" t="s">
        <v>303</v>
      </c>
      <c r="FU4" s="127" t="s">
        <v>304</v>
      </c>
      <c r="FV4" s="127" t="s">
        <v>347</v>
      </c>
      <c r="FW4" s="127" t="s">
        <v>229</v>
      </c>
      <c r="FX4" s="127" t="s">
        <v>348</v>
      </c>
      <c r="FY4" s="127" t="s">
        <v>229</v>
      </c>
      <c r="FZ4" s="127" t="s">
        <v>349</v>
      </c>
      <c r="GA4" s="127" t="s">
        <v>229</v>
      </c>
      <c r="GB4" s="127" t="s">
        <v>390</v>
      </c>
      <c r="GC4" s="127" t="s">
        <v>391</v>
      </c>
      <c r="GD4" s="126" t="s">
        <v>400</v>
      </c>
      <c r="GE4" s="127" t="s">
        <v>399</v>
      </c>
      <c r="GF4" s="127" t="s">
        <v>398</v>
      </c>
      <c r="GG4" s="127" t="s">
        <v>379</v>
      </c>
      <c r="GH4" s="126" t="s">
        <v>397</v>
      </c>
      <c r="GI4" s="127" t="s">
        <v>216</v>
      </c>
      <c r="GJ4" s="127" t="s">
        <v>396</v>
      </c>
      <c r="GK4" s="127" t="s">
        <v>90</v>
      </c>
      <c r="GL4" s="128" t="s">
        <v>132</v>
      </c>
      <c r="GM4" s="128" t="s">
        <v>133</v>
      </c>
      <c r="GN4" s="128" t="s">
        <v>134</v>
      </c>
      <c r="GO4" s="128" t="s">
        <v>135</v>
      </c>
      <c r="GP4" s="128" t="s">
        <v>136</v>
      </c>
      <c r="GQ4" s="128" t="s">
        <v>137</v>
      </c>
      <c r="GR4" s="128" t="s">
        <v>138</v>
      </c>
      <c r="GS4" s="126" t="s">
        <v>395</v>
      </c>
      <c r="GT4" s="126" t="s">
        <v>219</v>
      </c>
      <c r="GU4" s="126" t="s">
        <v>299</v>
      </c>
      <c r="GV4" s="126" t="s">
        <v>220</v>
      </c>
      <c r="GW4" s="126" t="s">
        <v>300</v>
      </c>
      <c r="GX4" s="129" t="s">
        <v>394</v>
      </c>
      <c r="GY4" s="128" t="s">
        <v>217</v>
      </c>
      <c r="GZ4" s="128" t="s">
        <v>316</v>
      </c>
      <c r="HA4" s="128" t="s">
        <v>317</v>
      </c>
      <c r="HB4" s="128" t="s">
        <v>318</v>
      </c>
      <c r="HC4" s="128" t="s">
        <v>319</v>
      </c>
      <c r="HD4" s="128" t="s">
        <v>320</v>
      </c>
      <c r="HE4" s="128" t="s">
        <v>321</v>
      </c>
      <c r="HF4" s="128" t="s">
        <v>322</v>
      </c>
      <c r="HG4" s="128" t="s">
        <v>323</v>
      </c>
      <c r="HH4" s="128" t="s">
        <v>324</v>
      </c>
      <c r="HI4" s="128" t="s">
        <v>325</v>
      </c>
      <c r="HJ4" s="128" t="s">
        <v>326</v>
      </c>
      <c r="HK4" s="128" t="s">
        <v>327</v>
      </c>
      <c r="HL4" s="128" t="s">
        <v>328</v>
      </c>
      <c r="HM4" s="128" t="s">
        <v>329</v>
      </c>
      <c r="HN4" s="128" t="s">
        <v>330</v>
      </c>
      <c r="HO4" s="128" t="s">
        <v>331</v>
      </c>
      <c r="HP4" s="128" t="s">
        <v>332</v>
      </c>
      <c r="HQ4" s="127" t="s">
        <v>393</v>
      </c>
      <c r="HR4" s="127" t="s">
        <v>91</v>
      </c>
      <c r="HS4" s="127" t="s">
        <v>221</v>
      </c>
      <c r="HT4" s="127" t="s">
        <v>92</v>
      </c>
      <c r="HU4" s="127" t="s">
        <v>222</v>
      </c>
      <c r="HV4" s="127" t="s">
        <v>223</v>
      </c>
      <c r="HW4" s="127" t="s">
        <v>93</v>
      </c>
      <c r="HX4" s="127" t="s">
        <v>224</v>
      </c>
      <c r="HY4" s="127" t="s">
        <v>225</v>
      </c>
      <c r="HZ4" s="127" t="s">
        <v>94</v>
      </c>
      <c r="IA4" s="127" t="s">
        <v>226</v>
      </c>
      <c r="IB4" s="127" t="s">
        <v>227</v>
      </c>
      <c r="IC4" s="127" t="s">
        <v>95</v>
      </c>
      <c r="ID4" s="127" t="s">
        <v>228</v>
      </c>
      <c r="IE4" s="127" t="s">
        <v>303</v>
      </c>
      <c r="IF4" s="127" t="s">
        <v>304</v>
      </c>
      <c r="IG4" s="127" t="s">
        <v>347</v>
      </c>
      <c r="IH4" s="127" t="s">
        <v>229</v>
      </c>
      <c r="II4" s="127" t="s">
        <v>348</v>
      </c>
      <c r="IJ4" s="127" t="s">
        <v>229</v>
      </c>
      <c r="IK4" s="127" t="s">
        <v>349</v>
      </c>
      <c r="IL4" s="127" t="s">
        <v>229</v>
      </c>
      <c r="IM4" s="126" t="s">
        <v>172</v>
      </c>
      <c r="IN4" s="126" t="s">
        <v>401</v>
      </c>
      <c r="IO4" s="126" t="s">
        <v>402</v>
      </c>
      <c r="IP4" s="127" t="s">
        <v>403</v>
      </c>
      <c r="IQ4" s="127" t="s">
        <v>404</v>
      </c>
      <c r="IR4" s="127" t="s">
        <v>405</v>
      </c>
      <c r="IS4" s="127" t="s">
        <v>406</v>
      </c>
    </row>
    <row r="5" spans="1:253" s="64" customFormat="1" x14ac:dyDescent="0.15">
      <c r="A5" s="109" t="str">
        <f>'医　調査票（第１表）'!B4&amp;'医　調査票（第１表）'!C4&amp;'医　調査票（第１表）'!D4&amp;'医　調査票（第１表）'!E4&amp;'医　調査票（第１表）'!F4&amp;'医　調査票（第１表）'!G4</f>
        <v>32</v>
      </c>
      <c r="B5" s="109" t="str">
        <f>'医　調査票（第１表）'!V4</f>
        <v>島根県</v>
      </c>
      <c r="C5" s="109">
        <f>'医　調査票（第１表）'!B6</f>
        <v>0</v>
      </c>
      <c r="D5" s="109" t="str">
        <f>'医　調査票（第１表）'!J6&amp;'医　調査票（第１表）'!K6&amp;'医　調査票（第１表）'!L6&amp;'医　調査票（第１表）'!M6</f>
        <v/>
      </c>
      <c r="E5" s="109">
        <f>'医　調査票（第１表）'!B8</f>
        <v>0</v>
      </c>
      <c r="F5" s="109" t="str">
        <f>'医　調査票（第１表）'!J8&amp;'医　調査票（第１表）'!K8</f>
        <v/>
      </c>
      <c r="G5" s="109">
        <f>'医　調査票（第１表）'!B10</f>
        <v>0</v>
      </c>
      <c r="H5" s="109" t="str">
        <f>'医　調査票（第１表）'!J10&amp;'医　調査票（第１表）'!K10&amp;'医　調査票（第１表）'!L10&amp;'医　調査票（第１表）'!M10&amp;'医　調査票（第１表）'!N10</f>
        <v/>
      </c>
      <c r="I5" s="109">
        <f>'医　調査票（第１表）'!D13</f>
        <v>0</v>
      </c>
      <c r="J5" s="109">
        <f>'医　調査票（第１表）'!D12</f>
        <v>0</v>
      </c>
      <c r="K5" s="109" t="str">
        <f>'医　調査票（第１表）'!F14&amp;'医　調査票（第１表）'!G14&amp;'医　調査票（第１表）'!H14&amp;'医　調査票（第１表）'!I14&amp;'医　調査票（第１表）'!J14&amp;'医　調査票（第１表）'!K14&amp;'医　調査票（第１表）'!L14&amp;'医　調査票（第１表）'!M14&amp;'医　調査票（第１表）'!N14&amp;'医　調査票（第１表）'!O14</f>
        <v>--</v>
      </c>
      <c r="L5" s="109">
        <f>'医　調査票（第１表）'!Y15</f>
        <v>0</v>
      </c>
      <c r="M5" s="109" t="str">
        <f>IF(N5="①","1","")&amp;IF(O5="②","2","")&amp;IF(P5="③","3","")&amp;IF(Q5="④","4","")&amp;IF(R5="⑤","5","")</f>
        <v/>
      </c>
      <c r="N5" s="66">
        <f>'医　調査票（第１表）'!D18</f>
        <v>1</v>
      </c>
      <c r="O5" s="66">
        <f>'医　調査票（第１表）'!D19</f>
        <v>2</v>
      </c>
      <c r="P5" s="66">
        <f>'医　調査票（第１表）'!D20</f>
        <v>3</v>
      </c>
      <c r="Q5" s="66">
        <f>'医　調査票（第１表）'!D21</f>
        <v>4</v>
      </c>
      <c r="R5" s="66">
        <f>'医　調査票（第１表）'!D22</f>
        <v>5</v>
      </c>
      <c r="S5" s="118" t="str">
        <f>IF(T5="①","1","")&amp;IF(U5="②","2","")&amp;IF(V5="③","3","")&amp;IF(W5="④","4","")&amp;IF(X5="⑤","5","")&amp;IF(Y5="⑥","6","")&amp;IF(Z5="⑦","7","")&amp;IF(AA5="⑧","8","")</f>
        <v/>
      </c>
      <c r="T5" s="67">
        <f>'医　調査票（第１表）'!D24</f>
        <v>1</v>
      </c>
      <c r="U5" s="66">
        <f>'医　調査票（第１表）'!H24</f>
        <v>2</v>
      </c>
      <c r="V5" s="66">
        <f>'医　調査票（第１表）'!L24</f>
        <v>3</v>
      </c>
      <c r="W5" s="66">
        <f>'医　調査票（第１表）'!P24</f>
        <v>4</v>
      </c>
      <c r="X5" s="66">
        <f>'医　調査票（第１表）'!D25</f>
        <v>5</v>
      </c>
      <c r="Y5" s="66">
        <f>'医　調査票（第１表）'!H25</f>
        <v>6</v>
      </c>
      <c r="Z5" s="66">
        <f>'医　調査票（第１表）'!L25</f>
        <v>7</v>
      </c>
      <c r="AA5" s="66">
        <f>'医　調査票（第１表）'!P25</f>
        <v>8</v>
      </c>
      <c r="AB5" s="109">
        <f>'医　調査票（第１表）'!D26</f>
        <v>0</v>
      </c>
      <c r="AC5" s="109">
        <f>'医　調査票（第１表）'!M26</f>
        <v>0</v>
      </c>
      <c r="AD5" s="109">
        <f>'医　調査票（第１表）'!V26</f>
        <v>0</v>
      </c>
      <c r="AE5" s="119"/>
      <c r="AF5" s="120" t="str">
        <f>"2019/"&amp;'医　調査票（第１表）'!J27&amp;"/"&amp;'医　調査票（第１表）'!L27</f>
        <v>2019//</v>
      </c>
      <c r="AG5" s="109">
        <f>SUM(AH5:AK5)</f>
        <v>0</v>
      </c>
      <c r="AH5" s="109">
        <f>'医　調査票（第１表）'!H29</f>
        <v>0</v>
      </c>
      <c r="AI5" s="109">
        <f>'医　調査票（第１表）'!K29</f>
        <v>0</v>
      </c>
      <c r="AJ5" s="109">
        <f>'医　調査票（第１表）'!N29</f>
        <v>0</v>
      </c>
      <c r="AK5" s="109">
        <f>'医　調査票（第１表）'!Q29</f>
        <v>0</v>
      </c>
      <c r="AL5" s="109">
        <f>'医　調査票（第１表）'!T29</f>
        <v>0</v>
      </c>
      <c r="AM5" s="109">
        <f>'医　調査票（第１表）'!W29</f>
        <v>0</v>
      </c>
      <c r="AN5" s="109">
        <f>SUM(AO5:AR5)</f>
        <v>0</v>
      </c>
      <c r="AO5" s="109">
        <f>'医　調査票（第１表）'!H30</f>
        <v>0</v>
      </c>
      <c r="AP5" s="109">
        <f>'医　調査票（第１表）'!K30</f>
        <v>0</v>
      </c>
      <c r="AQ5" s="109">
        <f>'医　調査票（第１表）'!N30</f>
        <v>0</v>
      </c>
      <c r="AR5" s="109">
        <f>'医　調査票（第１表）'!Q30</f>
        <v>0</v>
      </c>
      <c r="AS5" s="109">
        <f>'医　調査票（第１表）'!T30</f>
        <v>0</v>
      </c>
      <c r="AT5" s="109">
        <f>'医　調査票（第１表）'!W30</f>
        <v>0</v>
      </c>
      <c r="AU5" s="109">
        <f>SUM(AV5:AY5)</f>
        <v>0</v>
      </c>
      <c r="AV5" s="109">
        <f t="shared" ref="AV5:BA5" si="0">SUM(AH5,AO5)</f>
        <v>0</v>
      </c>
      <c r="AW5" s="109">
        <f t="shared" si="0"/>
        <v>0</v>
      </c>
      <c r="AX5" s="109">
        <f t="shared" si="0"/>
        <v>0</v>
      </c>
      <c r="AY5" s="109">
        <f t="shared" si="0"/>
        <v>0</v>
      </c>
      <c r="AZ5" s="109">
        <f t="shared" si="0"/>
        <v>0</v>
      </c>
      <c r="BA5" s="109">
        <f t="shared" si="0"/>
        <v>0</v>
      </c>
      <c r="BB5" s="109">
        <f>SUM(BC5:BF5)</f>
        <v>0</v>
      </c>
      <c r="BC5" s="109">
        <f>'医　調査票（第１表）'!H31</f>
        <v>0</v>
      </c>
      <c r="BD5" s="109">
        <f>'医　調査票（第１表）'!K31</f>
        <v>0</v>
      </c>
      <c r="BE5" s="109">
        <f>'医　調査票（第１表）'!N31</f>
        <v>0</v>
      </c>
      <c r="BF5" s="109">
        <f>'医　調査票（第１表）'!Q31</f>
        <v>0</v>
      </c>
      <c r="BG5" s="109">
        <f>'医　調査票（第１表）'!T31</f>
        <v>0</v>
      </c>
      <c r="BH5" s="109">
        <f>'医　調査票（第１表）'!W31</f>
        <v>0</v>
      </c>
      <c r="BI5" s="119"/>
      <c r="BJ5" s="119"/>
      <c r="BK5" s="109" t="str">
        <f>IF(BL5="①","1","")&amp;IF(BM5="②","2","")&amp;IF(BN5="③","3","")&amp;IF(BO5="④","4","")&amp;IF(BP5="⑤","5","")</f>
        <v/>
      </c>
      <c r="BL5" s="66">
        <f>'医　調査票（第１表）'!J34</f>
        <v>1</v>
      </c>
      <c r="BM5" s="66">
        <f>'医　調査票（第１表）'!O34</f>
        <v>2</v>
      </c>
      <c r="BN5" s="66">
        <f>'医　調査票（第１表）'!T34</f>
        <v>3</v>
      </c>
      <c r="BO5" s="66">
        <f>'医　調査票（第１表）'!J35</f>
        <v>4</v>
      </c>
      <c r="BP5" s="66">
        <f>'医　調査票（第１表）'!O35</f>
        <v>5</v>
      </c>
      <c r="BQ5" s="66">
        <f>'医　調査票（第１表）'!R35</f>
        <v>0</v>
      </c>
      <c r="BR5" s="109">
        <f>'医　調査票（第１表）'!M36</f>
        <v>0</v>
      </c>
      <c r="BS5" s="109">
        <f>'医　調査票（第１表）'!M37</f>
        <v>0</v>
      </c>
      <c r="BT5" s="118">
        <f>'医　調査票（第１表）'!V36</f>
        <v>0</v>
      </c>
      <c r="BU5" s="118">
        <f>'医　調査票（第１表）'!V37</f>
        <v>0</v>
      </c>
      <c r="BV5" s="118" t="str">
        <f>IF(BW5="①","1","")&amp;IF(BX5="②","2","")&amp;IF(BY5="③","3","")</f>
        <v/>
      </c>
      <c r="BW5" s="66">
        <f>'医　調査票（第１表）'!J39</f>
        <v>1</v>
      </c>
      <c r="BX5" s="66">
        <f>'医　調査票（第１表）'!R39</f>
        <v>2</v>
      </c>
      <c r="BY5" s="66">
        <f>'医　調査票（第１表）'!J40</f>
        <v>3</v>
      </c>
      <c r="BZ5" s="66">
        <f>'医　調査票（第１表）'!M40</f>
        <v>0</v>
      </c>
      <c r="CA5" s="119"/>
      <c r="CB5" s="109">
        <f>'医　調査票（第１表）'!Y41</f>
        <v>0</v>
      </c>
      <c r="CC5" s="109">
        <f>'医　調査票（第１表）'!Y42</f>
        <v>0</v>
      </c>
      <c r="CD5" s="119"/>
      <c r="CE5" s="109">
        <f>'医　調査票（第１表）'!K43</f>
        <v>0</v>
      </c>
      <c r="CF5" s="109">
        <f>'医　調査票（第１表）'!U43</f>
        <v>0</v>
      </c>
      <c r="CG5" s="109">
        <f>'医　調査票（第１表）'!J44</f>
        <v>0</v>
      </c>
      <c r="CH5" s="109">
        <f>'医　調査票（第１表）'!N45</f>
        <v>0</v>
      </c>
      <c r="CI5" s="109">
        <f>'医　調査票（第１表）'!Y44</f>
        <v>0</v>
      </c>
      <c r="CJ5" s="119"/>
      <c r="CK5" s="109" t="str">
        <f>IF(CL5="①","1","")&amp;IF(CM5="②","2","")&amp;IF(CN5="③","3","")&amp;IF(CO5="④","4","")</f>
        <v/>
      </c>
      <c r="CL5" s="66">
        <f>'医　調査票（第１表）'!J47</f>
        <v>1</v>
      </c>
      <c r="CM5" s="66">
        <f>'医　調査票（第１表）'!O47</f>
        <v>2</v>
      </c>
      <c r="CN5" s="66">
        <f>'医　調査票（第１表）'!T47</f>
        <v>3</v>
      </c>
      <c r="CO5" s="66">
        <f>'医　調査票（第１表）'!J48</f>
        <v>4</v>
      </c>
      <c r="CP5" s="66">
        <f>'医　調査票（第１表）'!M48</f>
        <v>0</v>
      </c>
      <c r="CQ5" s="109">
        <f>'医　調査票（第１表）'!J49</f>
        <v>0</v>
      </c>
      <c r="CR5" s="109">
        <f>'医　調査票（第１表）'!R49</f>
        <v>0</v>
      </c>
      <c r="CS5" s="119"/>
      <c r="CT5" s="109" t="str">
        <f>IF(CU5="①","1","")&amp;IF(CV5="②","2","")&amp;IF(CW5="③","3","")&amp;IF(CX5="④","4","")</f>
        <v/>
      </c>
      <c r="CU5" s="66">
        <f>'医　調査票（第１表）'!J51</f>
        <v>1</v>
      </c>
      <c r="CV5" s="66">
        <f>'医　調査票（第１表）'!O51</f>
        <v>2</v>
      </c>
      <c r="CW5" s="66">
        <f>'医　調査票（第１表）'!T51</f>
        <v>3</v>
      </c>
      <c r="CX5" s="66">
        <f>'医　調査票（第１表）'!J52</f>
        <v>4</v>
      </c>
      <c r="CY5" s="66">
        <f>'医　調査票（第１表）'!M52</f>
        <v>0</v>
      </c>
      <c r="CZ5" s="109">
        <f>'医　調査票（第１表）'!J53</f>
        <v>0</v>
      </c>
      <c r="DA5" s="109">
        <f>'医　調査票（第１表）'!R53</f>
        <v>0</v>
      </c>
      <c r="DB5" s="119"/>
      <c r="DC5" s="109" t="str">
        <f>IF(DD5="①","1","")&amp;IF(DE5="②","2","")&amp;IF(DF5="③","3","")</f>
        <v/>
      </c>
      <c r="DD5" s="66">
        <f>'医　調査票（第１表）'!J55</f>
        <v>1</v>
      </c>
      <c r="DE5" s="66">
        <f>'医　調査票（第１表）'!O55</f>
        <v>2</v>
      </c>
      <c r="DF5" s="66">
        <f>'医　調査票（第１表）'!J56</f>
        <v>3</v>
      </c>
      <c r="DG5" s="66">
        <f>'医　調査票（第１表）'!M56</f>
        <v>0</v>
      </c>
      <c r="DH5" s="109">
        <f>'医　調査票（第１表）'!J57</f>
        <v>0</v>
      </c>
      <c r="DI5" s="119"/>
      <c r="DJ5" s="109" t="str">
        <f>IF(DK5="①","1","")&amp;IF(DL5="②","2","")&amp;IF(DM5="③","3","")</f>
        <v/>
      </c>
      <c r="DK5" s="66">
        <f>'医　調査票（第１表）'!J59</f>
        <v>1</v>
      </c>
      <c r="DL5" s="66">
        <f>'医　調査票（第１表）'!O59</f>
        <v>2</v>
      </c>
      <c r="DM5" s="66">
        <f>'医　調査票（第１表）'!J60</f>
        <v>3</v>
      </c>
      <c r="DN5" s="66">
        <f>'医　調査票（第１表）'!M60</f>
        <v>0</v>
      </c>
      <c r="DO5" s="109">
        <f>'医　調査票（第１表）'!J61</f>
        <v>0</v>
      </c>
      <c r="DP5" s="109">
        <f>'医　調査票（第１表）'!R61</f>
        <v>0</v>
      </c>
      <c r="DQ5" s="119"/>
      <c r="DR5" s="121">
        <f>'医　要件確認（第３表）'!G25</f>
        <v>0</v>
      </c>
      <c r="DS5" s="122" t="str">
        <f>'医　要件確認（第３表）'!G24&amp;'医　要件確認（第３表）'!H24&amp;'医　要件確認（第３表）'!I24&amp;'医　要件確認（第３表）'!J24&amp;'医　要件確認（第３表）'!K24&amp;'医　要件確認（第３表）'!L24&amp;'医　要件確認（第３表）'!M24&amp;'医　要件確認（第３表）'!N24&amp;'医　要件確認（第３表）'!O24</f>
        <v/>
      </c>
      <c r="DT5" s="121">
        <f>'医　要件確認（第３表）'!G27</f>
        <v>0</v>
      </c>
      <c r="DU5" s="121" t="str">
        <f>'医　要件確認（第３表）'!G26&amp;'医　要件確認（第３表）'!H26&amp;'医　要件確認（第３表）'!I26&amp;'医　要件確認（第３表）'!J26&amp;'医　要件確認（第３表）'!K26</f>
        <v/>
      </c>
      <c r="DV5" s="121">
        <f>'医　要件確認（第３表）'!G28</f>
        <v>0</v>
      </c>
      <c r="DW5" s="122">
        <f>'医　要件確認（第３表）'!Y29</f>
        <v>0</v>
      </c>
      <c r="DX5" s="121">
        <f>'医　要件確認（第３表）'!M30</f>
        <v>0</v>
      </c>
      <c r="DY5" s="123">
        <f>'医　要件確認（第３表）'!G33</f>
        <v>0</v>
      </c>
      <c r="DZ5" s="121" t="str">
        <f>IF(EA5="①","①","")&amp;IF(EB5="②","②","")&amp;IF(EC5="③","③","")&amp;IF(ED5="④","④","")&amp;IF(EE5="⑤","⑤","")&amp;IF(EF5="⑥","⑥","")&amp;IF(EG5="⑦","⑦","")</f>
        <v/>
      </c>
      <c r="EA5" s="66">
        <f>'医　要件確認（第３表）'!K33</f>
        <v>1</v>
      </c>
      <c r="EB5" s="66">
        <f>'医　要件確認（第３表）'!N33</f>
        <v>2</v>
      </c>
      <c r="EC5" s="66">
        <f>'医　要件確認（第３表）'!Q33</f>
        <v>3</v>
      </c>
      <c r="ED5" s="66">
        <f>'医　要件確認（第３表）'!T33</f>
        <v>4</v>
      </c>
      <c r="EE5" s="66">
        <f>'医　要件確認（第３表）'!W33</f>
        <v>5</v>
      </c>
      <c r="EF5" s="66">
        <f>'医　要件確認（第３表）'!K34</f>
        <v>6</v>
      </c>
      <c r="EG5" s="66">
        <f>'医　要件確認（第３表）'!N34</f>
        <v>7</v>
      </c>
      <c r="EH5" s="109"/>
      <c r="EI5" s="124" t="str">
        <f>'医　要件確認（第３表）'!J35&amp;"～"&amp;'医　要件確認（第３表）'!M35</f>
        <v>～</v>
      </c>
      <c r="EJ5" s="124" t="str">
        <f>'医　要件確認（第３表）'!R35&amp;"～"&amp;'医　要件確認（第３表）'!U35</f>
        <v>～</v>
      </c>
      <c r="EK5" s="124" t="str">
        <f>'医　要件確認（第３表）'!J36&amp;"～"&amp;'医　要件確認（第３表）'!M36</f>
        <v>～</v>
      </c>
      <c r="EL5" s="124" t="str">
        <f>'医　要件確認（第３表）'!R36&amp;"～"&amp;'医　要件確認（第３表）'!U36</f>
        <v>～</v>
      </c>
      <c r="EM5" s="121" t="str">
        <f>IF(EN5="①","①","")&amp;IF(EO5="②","②","")&amp;IF(EP5="③","③","")&amp;IF(EQ5="④","④","")&amp;IF(ER5="⑤","⑤","")&amp;IF(ES5="⑥","⑥","")&amp;IF(ET5="⑦","⑦","")&amp;IF(EU5="⑧","⑧","")&amp;IF(EV5="⑨","⑨","")&amp;IF(EW5="⑩",",⑩","")&amp;IF(EX5="⑪",",⑪","")&amp;IF(EY5="⑫","⑫","")&amp;IF(EZ5="⑬","⑬","")&amp;IF(FA5="⑭","⑭","")&amp;IF(FB5="⑮",",⑮","")&amp;IF(FC5="⑯",",⑯","")&amp;IF(FD5="⑰","⑰","")</f>
        <v/>
      </c>
      <c r="EN5" s="66">
        <f>'医　要件確認（第３表）'!G38</f>
        <v>1</v>
      </c>
      <c r="EO5" s="66">
        <f>'医　要件確認（第３表）'!M38</f>
        <v>2</v>
      </c>
      <c r="EP5" s="66">
        <f>'医　要件確認（第３表）'!S38</f>
        <v>3</v>
      </c>
      <c r="EQ5" s="66">
        <f>'医　要件確認（第３表）'!G39</f>
        <v>4</v>
      </c>
      <c r="ER5" s="66">
        <f>'医　要件確認（第３表）'!M39</f>
        <v>5</v>
      </c>
      <c r="ES5" s="66">
        <f>'医　要件確認（第３表）'!S39</f>
        <v>6</v>
      </c>
      <c r="ET5" s="66">
        <f>'医　要件確認（第３表）'!G40</f>
        <v>7</v>
      </c>
      <c r="EU5" s="66">
        <f>'医　要件確認（第３表）'!M40</f>
        <v>8</v>
      </c>
      <c r="EV5" s="66">
        <f>'医　要件確認（第３表）'!S40</f>
        <v>9</v>
      </c>
      <c r="EW5" s="66">
        <f>'医　要件確認（第３表）'!G41</f>
        <v>10</v>
      </c>
      <c r="EX5" s="66">
        <f>'医　要件確認（第３表）'!M41</f>
        <v>11</v>
      </c>
      <c r="EY5" s="66">
        <f>'医　要件確認（第３表）'!S41</f>
        <v>12</v>
      </c>
      <c r="EZ5" s="66">
        <f>'医　要件確認（第３表）'!G42</f>
        <v>13</v>
      </c>
      <c r="FA5" s="66">
        <f>'医　要件確認（第３表）'!M42</f>
        <v>14</v>
      </c>
      <c r="FB5" s="66">
        <f>'医　要件確認（第３表）'!S42</f>
        <v>15</v>
      </c>
      <c r="FC5" s="66">
        <f>'医　要件確認（第３表）'!G43</f>
        <v>16</v>
      </c>
      <c r="FD5" s="66">
        <f>'医　要件確認（第３表）'!G44</f>
        <v>17</v>
      </c>
      <c r="FE5" s="66">
        <f>'医　要件確認（第３表）'!J44</f>
        <v>0</v>
      </c>
      <c r="FF5" s="109"/>
      <c r="FG5" s="133">
        <f>'医　要件確認（第３表）'!J46</f>
        <v>0</v>
      </c>
      <c r="FH5" s="109">
        <f>'医　要件確認（第３表）'!M46</f>
        <v>0</v>
      </c>
      <c r="FI5" s="133">
        <f>'医　要件確認（第３表）'!J47</f>
        <v>0</v>
      </c>
      <c r="FJ5" s="109">
        <f>'医　要件確認（第３表）'!M47</f>
        <v>0</v>
      </c>
      <c r="FK5" s="109">
        <f>'医　要件確認（第３表）'!P47</f>
        <v>0</v>
      </c>
      <c r="FL5" s="133">
        <f>'医　要件確認（第３表）'!J48</f>
        <v>0</v>
      </c>
      <c r="FM5" s="109">
        <f>'医　要件確認（第３表）'!M48</f>
        <v>0</v>
      </c>
      <c r="FN5" s="109">
        <f>'医　要件確認（第３表）'!P48</f>
        <v>0</v>
      </c>
      <c r="FO5" s="133">
        <f>'医　要件確認（第３表）'!J49</f>
        <v>0</v>
      </c>
      <c r="FP5" s="109">
        <f>'医　要件確認（第３表）'!M49</f>
        <v>0</v>
      </c>
      <c r="FQ5" s="109">
        <f>'医　要件確認（第３表）'!P49</f>
        <v>0</v>
      </c>
      <c r="FR5" s="133">
        <f>'医　要件確認（第３表）'!J50</f>
        <v>0</v>
      </c>
      <c r="FS5" s="109">
        <f>'医　要件確認（第３表）'!M50</f>
        <v>0</v>
      </c>
      <c r="FT5" s="133">
        <f>'医　要件確認（第３表）'!J51</f>
        <v>0</v>
      </c>
      <c r="FU5" s="109">
        <f>'医　要件確認（第３表）'!M51</f>
        <v>0</v>
      </c>
      <c r="FV5" s="109">
        <f>'医　要件確認（第３表）'!R47</f>
        <v>0</v>
      </c>
      <c r="FW5" s="109" t="str">
        <f>'医　要件確認（第３表）'!T47&amp;"～"&amp;'医　要件確認（第３表）'!W47</f>
        <v>～</v>
      </c>
      <c r="FX5" s="109">
        <f>'医　要件確認（第３表）'!R48</f>
        <v>0</v>
      </c>
      <c r="FY5" s="109" t="str">
        <f>'医　要件確認（第３表）'!T48&amp;"～"&amp;'医　要件確認（第３表）'!W48</f>
        <v>～</v>
      </c>
      <c r="FZ5" s="109">
        <f>'医　要件確認（第３表）'!R49</f>
        <v>0</v>
      </c>
      <c r="GA5" s="109" t="str">
        <f>'医　要件確認（第３表）'!T49&amp;"～"&amp;'医　要件確認（第３表）'!W49</f>
        <v>～</v>
      </c>
      <c r="GB5" s="119"/>
      <c r="GC5" s="109">
        <f>'医　要件確認（第３表）'!G53</f>
        <v>0</v>
      </c>
      <c r="GD5" s="118" t="str">
        <f>'医　要件確認（第３表）'!G52&amp;'医　要件確認（第３表）'!H52&amp;'医　要件確認（第３表）'!I52&amp;'医　要件確認（第３表）'!J52&amp;'医　要件確認（第３表）'!K52&amp;'医　要件確認（第３表）'!L52&amp;'医　要件確認（第３表）'!M52&amp;'医　要件確認（第３表）'!N52&amp;'医　要件確認（第３表）'!O52</f>
        <v/>
      </c>
      <c r="GE5" s="109">
        <f>'医　要件確認（第３表）'!G55</f>
        <v>0</v>
      </c>
      <c r="GF5" s="109" t="str">
        <f>'医　要件確認（第３表）'!G54&amp;'医　要件確認（第３表）'!H54&amp;'医　要件確認（第３表）'!I54&amp;'医　要件確認（第３表）'!J54&amp;'医　要件確認（第３表）'!K54</f>
        <v/>
      </c>
      <c r="GG5" s="109">
        <f>'医　要件確認（第３表）'!G56</f>
        <v>0</v>
      </c>
      <c r="GH5" s="118">
        <f>'医　要件確認（第３表）'!Y57</f>
        <v>0</v>
      </c>
      <c r="GI5" s="109">
        <f>'医　要件確認（第３表）'!M58</f>
        <v>0</v>
      </c>
      <c r="GJ5" s="108">
        <f>'医　要件確認（第３表）'!G61</f>
        <v>0</v>
      </c>
      <c r="GK5" s="109" t="str">
        <f>IF(GL5="①","①","")&amp;IF(GM5="②","②","")&amp;IF(GN5="③","③","")&amp;IF(GO5="④","④","")&amp;IF(GP5="⑤","⑤","")&amp;IF(GQ5="⑥","⑥","")&amp;IF(GR5="⑦","⑦","")</f>
        <v/>
      </c>
      <c r="GL5" s="66">
        <f>'医　要件確認（第３表）'!K61</f>
        <v>1</v>
      </c>
      <c r="GM5" s="66">
        <f>'医　要件確認（第３表）'!N61</f>
        <v>2</v>
      </c>
      <c r="GN5" s="66">
        <f>'医　要件確認（第３表）'!Q61</f>
        <v>3</v>
      </c>
      <c r="GO5" s="66">
        <f>'医　要件確認（第３表）'!T61</f>
        <v>4</v>
      </c>
      <c r="GP5" s="66">
        <f>'医　要件確認（第３表）'!W61</f>
        <v>5</v>
      </c>
      <c r="GQ5" s="66">
        <f>'医　要件確認（第３表）'!K62</f>
        <v>6</v>
      </c>
      <c r="GR5" s="66">
        <f>'医　要件確認（第３表）'!N62</f>
        <v>7</v>
      </c>
      <c r="GS5" s="137"/>
      <c r="GT5" s="134" t="str">
        <f>'医　要件確認（第３表）'!J63&amp;"～"&amp;'医　要件確認（第３表）'!M63</f>
        <v>～</v>
      </c>
      <c r="GU5" s="134" t="str">
        <f>'医　要件確認（第３表）'!R63&amp;"～"&amp;'医　要件確認（第３表）'!U63</f>
        <v>～</v>
      </c>
      <c r="GV5" s="134" t="str">
        <f>'医　要件確認（第３表）'!J64&amp;"～"&amp;'医　要件確認（第３表）'!M64</f>
        <v>～</v>
      </c>
      <c r="GW5" s="134" t="str">
        <f>'医　要件確認（第３表）'!R64&amp;"～"&amp;'医　要件確認（第３表）'!U64</f>
        <v>～</v>
      </c>
      <c r="GX5" s="109" t="str">
        <f>IF(GY5="①","①","")&amp;IF(GZ5="②","②","")&amp;IF(HA5="③","③","")&amp;IF(HB5="④","④","")&amp;IF(HC5="⑤","⑤","")&amp;IF(HD5="⑥","⑥","")&amp;IF(HE5="⑦","⑦","")&amp;IF(HF5="⑧","⑧","")&amp;IF(HG5="⑨","⑨","")&amp;IF(HH5="⑩",",⑩","")&amp;IF(HI5="⑪",",⑪","")&amp;IF(HJ5="⑫","⑫","")&amp;IF(HK5="⑬","⑬","")&amp;IF(HL5="⑭","⑭","")&amp;IF(HM5="⑮",",⑮","")&amp;IF(HN5="⑯",",⑯","")&amp;IF(HO5="⑰","⑰","")</f>
        <v/>
      </c>
      <c r="GY5" s="66">
        <f>'医　要件確認（第３表）'!G66</f>
        <v>1</v>
      </c>
      <c r="GZ5" s="66">
        <f>'医　要件確認（第３表）'!M66</f>
        <v>2</v>
      </c>
      <c r="HA5" s="66">
        <f>'医　要件確認（第３表）'!S66</f>
        <v>3</v>
      </c>
      <c r="HB5" s="66">
        <f>'医　要件確認（第３表）'!G67</f>
        <v>4</v>
      </c>
      <c r="HC5" s="66">
        <f>'医　要件確認（第３表）'!M67</f>
        <v>5</v>
      </c>
      <c r="HD5" s="66">
        <f>'医　要件確認（第３表）'!S67</f>
        <v>6</v>
      </c>
      <c r="HE5" s="66">
        <f>'医　要件確認（第３表）'!G68</f>
        <v>7</v>
      </c>
      <c r="HF5" s="66">
        <f>'医　要件確認（第３表）'!M68</f>
        <v>8</v>
      </c>
      <c r="HG5" s="66">
        <f>'医　要件確認（第３表）'!S68</f>
        <v>9</v>
      </c>
      <c r="HH5" s="66">
        <f>'医　要件確認（第３表）'!G69</f>
        <v>10</v>
      </c>
      <c r="HI5" s="66">
        <f>'医　要件確認（第３表）'!M69</f>
        <v>11</v>
      </c>
      <c r="HJ5" s="66">
        <f>'医　要件確認（第３表）'!S69</f>
        <v>12</v>
      </c>
      <c r="HK5" s="66">
        <f>'医　要件確認（第３表）'!G70</f>
        <v>13</v>
      </c>
      <c r="HL5" s="66">
        <f>'医　要件確認（第３表）'!M70</f>
        <v>14</v>
      </c>
      <c r="HM5" s="66">
        <f>'医　要件確認（第３表）'!S70</f>
        <v>15</v>
      </c>
      <c r="HN5" s="66">
        <f>'医　要件確認（第３表）'!G71</f>
        <v>16</v>
      </c>
      <c r="HO5" s="66">
        <f>'医　要件確認（第３表）'!G72</f>
        <v>17</v>
      </c>
      <c r="HP5" s="66">
        <f>'医　要件確認（第３表）'!J72</f>
        <v>0</v>
      </c>
      <c r="HQ5" s="135"/>
      <c r="HR5" s="108">
        <f>'医　要件確認（第３表）'!J74</f>
        <v>0</v>
      </c>
      <c r="HS5" s="108">
        <f>'医　要件確認（第３表）'!M74</f>
        <v>0</v>
      </c>
      <c r="HT5" s="108">
        <f>'医　要件確認（第３表）'!J75</f>
        <v>0</v>
      </c>
      <c r="HU5" s="108">
        <f>'医　要件確認（第３表）'!M75</f>
        <v>0</v>
      </c>
      <c r="HV5" s="108">
        <f>'医　要件確認（第３表）'!P75</f>
        <v>0</v>
      </c>
      <c r="HW5" s="108">
        <f>'医　要件確認（第３表）'!J76</f>
        <v>0</v>
      </c>
      <c r="HX5" s="108">
        <f>'医　要件確認（第３表）'!M76</f>
        <v>0</v>
      </c>
      <c r="HY5" s="108">
        <f>'医　要件確認（第３表）'!P76</f>
        <v>0</v>
      </c>
      <c r="HZ5" s="108">
        <f>'医　要件確認（第３表）'!J77</f>
        <v>0</v>
      </c>
      <c r="IA5" s="108">
        <f>'医　要件確認（第３表）'!M77</f>
        <v>0</v>
      </c>
      <c r="IB5" s="108">
        <f>'医　要件確認（第３表）'!P77</f>
        <v>0</v>
      </c>
      <c r="IC5" s="108">
        <f>'医　要件確認（第３表）'!J78</f>
        <v>0</v>
      </c>
      <c r="ID5" s="108">
        <f>'医　要件確認（第３表）'!M78</f>
        <v>0</v>
      </c>
      <c r="IE5" s="108">
        <f>'医　要件確認（第３表）'!J79</f>
        <v>0</v>
      </c>
      <c r="IF5" s="108">
        <f>'医　要件確認（第３表）'!M79</f>
        <v>0</v>
      </c>
      <c r="IG5" s="108">
        <f>'医　要件確認（第３表）'!R75</f>
        <v>0</v>
      </c>
      <c r="IH5" s="109" t="str">
        <f>'医　要件確認（第３表）'!T75&amp;"～"&amp;'医　要件確認（第３表）'!W75</f>
        <v>～</v>
      </c>
      <c r="II5" s="108">
        <f>'医　要件確認（第３表）'!R76</f>
        <v>0</v>
      </c>
      <c r="IJ5" s="109" t="str">
        <f>'医　要件確認（第３表）'!T76&amp;"～"&amp;'医　要件確認（第３表）'!W76</f>
        <v>～</v>
      </c>
      <c r="IK5" s="108">
        <f>'医　要件確認（第３表）'!R77</f>
        <v>0</v>
      </c>
      <c r="IL5" s="109" t="str">
        <f>'医　要件確認（第３表）'!T77&amp;"～"&amp;'医　要件確認（第３表）'!W77</f>
        <v>～</v>
      </c>
      <c r="IM5" s="119"/>
      <c r="IN5" s="118">
        <f>'医　要件確認（第３表）'!Y80</f>
        <v>0</v>
      </c>
      <c r="IO5" s="118">
        <f>'医　要件確認（第３表）'!O80</f>
        <v>0</v>
      </c>
      <c r="IP5" s="109">
        <f>'医　要件確認（第３表）'!M81</f>
        <v>0</v>
      </c>
      <c r="IQ5" s="109">
        <f>'医　要件確認（第３表）'!X81</f>
        <v>0</v>
      </c>
      <c r="IR5" s="109">
        <f>'医　要件確認（第３表）'!L82</f>
        <v>0</v>
      </c>
      <c r="IS5" s="109">
        <f>'医　要件確認（第３表）'!X82</f>
        <v>0</v>
      </c>
    </row>
  </sheetData>
  <autoFilter ref="A4:IS5"/>
  <phoneticPr fontId="15"/>
  <pageMargins left="0" right="0" top="0.98425196850393704" bottom="0" header="0.31496062992125984" footer="0"/>
  <pageSetup paperSize="9" scale="4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C000"/>
  </sheetPr>
  <dimension ref="A5:B51"/>
  <sheetViews>
    <sheetView workbookViewId="0">
      <selection activeCell="A17" sqref="A17"/>
    </sheetView>
  </sheetViews>
  <sheetFormatPr defaultRowHeight="13.5" x14ac:dyDescent="0.15"/>
  <sheetData>
    <row r="5" spans="1:2" x14ac:dyDescent="0.15">
      <c r="A5" t="s">
        <v>362</v>
      </c>
      <c r="B5" t="s">
        <v>261</v>
      </c>
    </row>
    <row r="6" spans="1:2" x14ac:dyDescent="0.15">
      <c r="B6" t="s">
        <v>262</v>
      </c>
    </row>
    <row r="7" spans="1:2" x14ac:dyDescent="0.15">
      <c r="B7" t="s">
        <v>263</v>
      </c>
    </row>
    <row r="8" spans="1:2" x14ac:dyDescent="0.15">
      <c r="B8" t="s">
        <v>264</v>
      </c>
    </row>
    <row r="9" spans="1:2" x14ac:dyDescent="0.15">
      <c r="B9" t="s">
        <v>265</v>
      </c>
    </row>
    <row r="11" spans="1:2" x14ac:dyDescent="0.15">
      <c r="A11" t="s">
        <v>363</v>
      </c>
      <c r="B11" t="s">
        <v>358</v>
      </c>
    </row>
    <row r="12" spans="1:2" x14ac:dyDescent="0.15">
      <c r="B12" t="s">
        <v>359</v>
      </c>
    </row>
    <row r="13" spans="1:2" x14ac:dyDescent="0.15">
      <c r="B13" t="s">
        <v>360</v>
      </c>
    </row>
    <row r="14" spans="1:2" x14ac:dyDescent="0.15">
      <c r="B14" t="s">
        <v>361</v>
      </c>
    </row>
    <row r="16" spans="1:2" x14ac:dyDescent="0.15">
      <c r="A16" t="s">
        <v>444</v>
      </c>
      <c r="B16" t="s">
        <v>408</v>
      </c>
    </row>
    <row r="17" spans="2:2" x14ac:dyDescent="0.15">
      <c r="B17" t="s">
        <v>411</v>
      </c>
    </row>
    <row r="18" spans="2:2" x14ac:dyDescent="0.15">
      <c r="B18" t="s">
        <v>412</v>
      </c>
    </row>
    <row r="19" spans="2:2" x14ac:dyDescent="0.15">
      <c r="B19" t="s">
        <v>409</v>
      </c>
    </row>
    <row r="20" spans="2:2" x14ac:dyDescent="0.15">
      <c r="B20" t="s">
        <v>413</v>
      </c>
    </row>
    <row r="21" spans="2:2" x14ac:dyDescent="0.15">
      <c r="B21" t="s">
        <v>414</v>
      </c>
    </row>
    <row r="22" spans="2:2" x14ac:dyDescent="0.15">
      <c r="B22" t="s">
        <v>410</v>
      </c>
    </row>
    <row r="23" spans="2:2" x14ac:dyDescent="0.15">
      <c r="B23" t="s">
        <v>415</v>
      </c>
    </row>
    <row r="24" spans="2:2" x14ac:dyDescent="0.15">
      <c r="B24" t="s">
        <v>416</v>
      </c>
    </row>
    <row r="25" spans="2:2" x14ac:dyDescent="0.15">
      <c r="B25" t="s">
        <v>417</v>
      </c>
    </row>
    <row r="26" spans="2:2" x14ac:dyDescent="0.15">
      <c r="B26" t="s">
        <v>418</v>
      </c>
    </row>
    <row r="27" spans="2:2" x14ac:dyDescent="0.15">
      <c r="B27" t="s">
        <v>419</v>
      </c>
    </row>
    <row r="28" spans="2:2" x14ac:dyDescent="0.15">
      <c r="B28" t="s">
        <v>420</v>
      </c>
    </row>
    <row r="29" spans="2:2" x14ac:dyDescent="0.15">
      <c r="B29" t="s">
        <v>421</v>
      </c>
    </row>
    <row r="30" spans="2:2" x14ac:dyDescent="0.15">
      <c r="B30" t="s">
        <v>422</v>
      </c>
    </row>
    <row r="31" spans="2:2" x14ac:dyDescent="0.15">
      <c r="B31" t="s">
        <v>423</v>
      </c>
    </row>
    <row r="32" spans="2:2" x14ac:dyDescent="0.15">
      <c r="B32" t="s">
        <v>424</v>
      </c>
    </row>
    <row r="33" spans="2:2" x14ac:dyDescent="0.15">
      <c r="B33" t="s">
        <v>425</v>
      </c>
    </row>
    <row r="34" spans="2:2" x14ac:dyDescent="0.15">
      <c r="B34" t="s">
        <v>426</v>
      </c>
    </row>
    <row r="35" spans="2:2" x14ac:dyDescent="0.15">
      <c r="B35" t="s">
        <v>427</v>
      </c>
    </row>
    <row r="36" spans="2:2" x14ac:dyDescent="0.15">
      <c r="B36" t="s">
        <v>428</v>
      </c>
    </row>
    <row r="37" spans="2:2" x14ac:dyDescent="0.15">
      <c r="B37" t="s">
        <v>429</v>
      </c>
    </row>
    <row r="38" spans="2:2" x14ac:dyDescent="0.15">
      <c r="B38" t="s">
        <v>430</v>
      </c>
    </row>
    <row r="39" spans="2:2" x14ac:dyDescent="0.15">
      <c r="B39" t="s">
        <v>431</v>
      </c>
    </row>
    <row r="40" spans="2:2" x14ac:dyDescent="0.15">
      <c r="B40" t="s">
        <v>432</v>
      </c>
    </row>
    <row r="41" spans="2:2" x14ac:dyDescent="0.15">
      <c r="B41" t="s">
        <v>433</v>
      </c>
    </row>
    <row r="42" spans="2:2" x14ac:dyDescent="0.15">
      <c r="B42" t="s">
        <v>434</v>
      </c>
    </row>
    <row r="43" spans="2:2" x14ac:dyDescent="0.15">
      <c r="B43" t="s">
        <v>435</v>
      </c>
    </row>
    <row r="44" spans="2:2" x14ac:dyDescent="0.15">
      <c r="B44" t="s">
        <v>436</v>
      </c>
    </row>
    <row r="45" spans="2:2" x14ac:dyDescent="0.15">
      <c r="B45" t="s">
        <v>437</v>
      </c>
    </row>
    <row r="46" spans="2:2" x14ac:dyDescent="0.15">
      <c r="B46" t="s">
        <v>438</v>
      </c>
    </row>
    <row r="47" spans="2:2" x14ac:dyDescent="0.15">
      <c r="B47" t="s">
        <v>439</v>
      </c>
    </row>
    <row r="48" spans="2:2" x14ac:dyDescent="0.15">
      <c r="B48" t="s">
        <v>440</v>
      </c>
    </row>
    <row r="49" spans="2:2" x14ac:dyDescent="0.15">
      <c r="B49" t="s">
        <v>441</v>
      </c>
    </row>
    <row r="50" spans="2:2" x14ac:dyDescent="0.15">
      <c r="B50" t="s">
        <v>442</v>
      </c>
    </row>
    <row r="51" spans="2:2" x14ac:dyDescent="0.15">
      <c r="B51" t="s">
        <v>443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医　調査票（第１表）</vt:lpstr>
      <vt:lpstr>医　要件確認（第３表）</vt:lpstr>
      <vt:lpstr>医　総表</vt:lpstr>
      <vt:lpstr>リスト</vt:lpstr>
      <vt:lpstr>'医　調査票（第１表）'!Print_Area</vt:lpstr>
      <vt:lpstr>'医　要件確認（第３表）'!Print_Area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Windows ユーザー</cp:lastModifiedBy>
  <cp:lastPrinted>2020-01-16T02:56:58Z</cp:lastPrinted>
  <dcterms:created xsi:type="dcterms:W3CDTF">2014-04-28T06:57:28Z</dcterms:created>
  <dcterms:modified xsi:type="dcterms:W3CDTF">2020-01-20T00:39:54Z</dcterms:modified>
</cp:coreProperties>
</file>