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s.ad.pref.shimane.jp\健康福祉部\障がい福祉課\自立支援給付グループ\◎62　新型コロナウイルス感染症対応\国第二次補正（R2）\■支援金・慰労金交付\ホームページ\アップロード用ファイル\"/>
    </mc:Choice>
  </mc:AlternateContent>
  <bookViews>
    <workbookView xWindow="0" yWindow="0" windowWidth="28800" windowHeight="12210" tabRatio="823"/>
  </bookViews>
  <sheets>
    <sheet name="報告書" sheetId="31" r:id="rId1"/>
    <sheet name="所要額一覧" sheetId="29" r:id="rId2"/>
    <sheet name="個票1" sheetId="19" r:id="rId3"/>
    <sheet name="職員表" sheetId="27" r:id="rId4"/>
    <sheet name="計算用" sheetId="21" state="hidden" r:id="rId5"/>
  </sheets>
  <definedNames>
    <definedName name="_xlnm.Print_Area" localSheetId="2">個票1!$A$1:$AM$71</definedName>
    <definedName name="_xlnm.Print_Area" localSheetId="1">所要額一覧!$A$1:$O$26</definedName>
    <definedName name="_xlnm.Print_Area" localSheetId="3">職員表!$A$1:$U$86</definedName>
    <definedName name="_xlnm.Print_Titles" localSheetId="3">職員表!$4:$5</definedName>
  </definedNames>
  <calcPr calcId="162913"/>
</workbook>
</file>

<file path=xl/calcChain.xml><?xml version="1.0" encoding="utf-8"?>
<calcChain xmlns="http://schemas.openxmlformats.org/spreadsheetml/2006/main">
  <c r="V22" i="19" l="1"/>
  <c r="M22" i="19"/>
  <c r="A51" i="21" l="1"/>
  <c r="A49" i="21"/>
  <c r="A48" i="21"/>
  <c r="M19" i="29"/>
  <c r="K22" i="29"/>
  <c r="E22" i="29"/>
  <c r="L19" i="29"/>
  <c r="L23" i="29"/>
  <c r="C23" i="29"/>
  <c r="H18" i="29"/>
  <c r="I19" i="29"/>
  <c r="C21" i="29"/>
  <c r="B20" i="29"/>
  <c r="J19" i="29"/>
  <c r="L24" i="29"/>
  <c r="H22" i="29"/>
  <c r="L22" i="29"/>
  <c r="J22" i="29"/>
  <c r="B19" i="29"/>
  <c r="B22" i="29"/>
  <c r="H19" i="29"/>
  <c r="I24" i="29"/>
  <c r="B21" i="29"/>
  <c r="L18" i="29"/>
  <c r="J24" i="29"/>
  <c r="H24" i="29"/>
  <c r="F23" i="29"/>
  <c r="M21" i="29"/>
  <c r="F18" i="29"/>
  <c r="M22" i="29"/>
  <c r="F22" i="29"/>
  <c r="D21" i="29"/>
  <c r="F20" i="29"/>
  <c r="K19" i="29"/>
  <c r="C20" i="29"/>
  <c r="D20" i="29"/>
  <c r="C24" i="29"/>
  <c r="D23" i="29"/>
  <c r="E23" i="29"/>
  <c r="M20" i="29"/>
  <c r="M18" i="29"/>
  <c r="K20" i="29"/>
  <c r="C22" i="29"/>
  <c r="K24" i="29"/>
  <c r="H23" i="29"/>
  <c r="C19" i="29"/>
  <c r="J21" i="29"/>
  <c r="K23" i="29"/>
  <c r="E18" i="29"/>
  <c r="J18" i="29"/>
  <c r="D18" i="29"/>
  <c r="I21" i="29"/>
  <c r="B18" i="29"/>
  <c r="D24" i="29"/>
  <c r="I23" i="29"/>
  <c r="C18" i="29"/>
  <c r="I20" i="29"/>
  <c r="E24" i="29"/>
  <c r="H21" i="29"/>
  <c r="I22" i="29"/>
  <c r="E19" i="29"/>
  <c r="L20" i="29"/>
  <c r="K18" i="29"/>
  <c r="I18" i="29"/>
  <c r="B24" i="29"/>
  <c r="M23" i="29"/>
  <c r="E20" i="29"/>
  <c r="D19" i="29"/>
  <c r="J23" i="29"/>
  <c r="B23" i="29"/>
  <c r="F24" i="29"/>
  <c r="L21" i="29"/>
  <c r="J20" i="29"/>
  <c r="M24" i="29"/>
  <c r="K21" i="29"/>
  <c r="H20" i="29"/>
  <c r="F19" i="29"/>
  <c r="F21" i="29"/>
  <c r="E21" i="29"/>
  <c r="D22" i="29"/>
  <c r="N18" i="29" l="1"/>
  <c r="N19" i="29"/>
  <c r="N20" i="29"/>
  <c r="N21" i="29"/>
  <c r="N22" i="29"/>
  <c r="N23" i="29"/>
  <c r="N24" i="29"/>
  <c r="E7" i="27" l="1"/>
  <c r="E8" i="27"/>
  <c r="F8" i="27" s="1"/>
  <c r="S8" i="27" s="1"/>
  <c r="E9" i="27"/>
  <c r="F9" i="27" s="1"/>
  <c r="S9" i="27" s="1"/>
  <c r="E10" i="27"/>
  <c r="F10" i="27" s="1"/>
  <c r="S10" i="27" s="1"/>
  <c r="E11" i="27"/>
  <c r="F11" i="27" s="1"/>
  <c r="S11" i="27" s="1"/>
  <c r="E12" i="27"/>
  <c r="F12" i="27" s="1"/>
  <c r="S12" i="27" s="1"/>
  <c r="E13" i="27"/>
  <c r="F13" i="27" s="1"/>
  <c r="S13" i="27" s="1"/>
  <c r="E14" i="27"/>
  <c r="F14" i="27" s="1"/>
  <c r="S14" i="27" s="1"/>
  <c r="E15" i="27"/>
  <c r="F15" i="27" s="1"/>
  <c r="S15" i="27" s="1"/>
  <c r="E16" i="27"/>
  <c r="F16" i="27"/>
  <c r="S16" i="27" s="1"/>
  <c r="E17" i="27"/>
  <c r="F17" i="27" s="1"/>
  <c r="S17" i="27" s="1"/>
  <c r="E18" i="27"/>
  <c r="F18" i="27" s="1"/>
  <c r="S18" i="27" s="1"/>
  <c r="E19" i="27"/>
  <c r="F19" i="27" s="1"/>
  <c r="S19" i="27" s="1"/>
  <c r="E20" i="27"/>
  <c r="F20" i="27" s="1"/>
  <c r="S20" i="27" s="1"/>
  <c r="E21" i="27"/>
  <c r="F21" i="27" s="1"/>
  <c r="S21" i="27" s="1"/>
  <c r="E22" i="27"/>
  <c r="F22" i="27"/>
  <c r="S22" i="27" s="1"/>
  <c r="E23" i="27"/>
  <c r="F23" i="27" s="1"/>
  <c r="S23" i="27" s="1"/>
  <c r="E24" i="27"/>
  <c r="F24" i="27"/>
  <c r="S24" i="27" s="1"/>
  <c r="E25" i="27"/>
  <c r="F25" i="27" s="1"/>
  <c r="S25" i="27" s="1"/>
  <c r="E26" i="27"/>
  <c r="F26" i="27" s="1"/>
  <c r="S26" i="27" s="1"/>
  <c r="E27" i="27"/>
  <c r="F27" i="27" s="1"/>
  <c r="S27" i="27" s="1"/>
  <c r="E28" i="27"/>
  <c r="F28" i="27" s="1"/>
  <c r="S28" i="27" s="1"/>
  <c r="E29" i="27"/>
  <c r="F29" i="27" s="1"/>
  <c r="S29" i="27" s="1"/>
  <c r="E30" i="27"/>
  <c r="F30" i="27"/>
  <c r="S30" i="27" s="1"/>
  <c r="E31" i="27"/>
  <c r="F31" i="27" s="1"/>
  <c r="S31" i="27" s="1"/>
  <c r="E32" i="27"/>
  <c r="F32" i="27"/>
  <c r="S32" i="27" s="1"/>
  <c r="E33" i="27"/>
  <c r="F33" i="27" s="1"/>
  <c r="S33" i="27" s="1"/>
  <c r="E34" i="27"/>
  <c r="F34" i="27" s="1"/>
  <c r="S34" i="27" s="1"/>
  <c r="E35" i="27"/>
  <c r="F35" i="27" s="1"/>
  <c r="S35" i="27" s="1"/>
  <c r="E36" i="27"/>
  <c r="F36" i="27" s="1"/>
  <c r="S36" i="27" s="1"/>
  <c r="E37" i="27"/>
  <c r="F37" i="27" s="1"/>
  <c r="S37" i="27" s="1"/>
  <c r="E38" i="27"/>
  <c r="F38" i="27"/>
  <c r="S38" i="27" s="1"/>
  <c r="E39" i="27"/>
  <c r="F39" i="27" s="1"/>
  <c r="S39" i="27" s="1"/>
  <c r="E40" i="27"/>
  <c r="F40" i="27"/>
  <c r="S40" i="27" s="1"/>
  <c r="E41" i="27"/>
  <c r="F41" i="27" s="1"/>
  <c r="S41" i="27" s="1"/>
  <c r="E42" i="27"/>
  <c r="F42" i="27" s="1"/>
  <c r="S42" i="27" s="1"/>
  <c r="E43" i="27"/>
  <c r="F43" i="27" s="1"/>
  <c r="S43" i="27" s="1"/>
  <c r="E44" i="27"/>
  <c r="F44" i="27" s="1"/>
  <c r="S44" i="27" s="1"/>
  <c r="E45" i="27"/>
  <c r="F45" i="27" s="1"/>
  <c r="S45" i="27" s="1"/>
  <c r="E46" i="27"/>
  <c r="F46" i="27"/>
  <c r="S46" i="27" s="1"/>
  <c r="E47" i="27"/>
  <c r="F47" i="27" s="1"/>
  <c r="S47" i="27" s="1"/>
  <c r="E48" i="27"/>
  <c r="F48" i="27"/>
  <c r="S48" i="27" s="1"/>
  <c r="E49" i="27"/>
  <c r="F49" i="27" s="1"/>
  <c r="S49" i="27" s="1"/>
  <c r="E50" i="27"/>
  <c r="F50" i="27" s="1"/>
  <c r="S50" i="27" s="1"/>
  <c r="E51" i="27"/>
  <c r="F51" i="27" s="1"/>
  <c r="S51" i="27" s="1"/>
  <c r="E52" i="27"/>
  <c r="F52" i="27" s="1"/>
  <c r="S52" i="27" s="1"/>
  <c r="E53" i="27"/>
  <c r="F53" i="27" s="1"/>
  <c r="S53" i="27" s="1"/>
  <c r="E54" i="27"/>
  <c r="F54" i="27"/>
  <c r="S54" i="27" s="1"/>
  <c r="E55" i="27"/>
  <c r="F55" i="27" s="1"/>
  <c r="S55" i="27" s="1"/>
  <c r="E56" i="27"/>
  <c r="F56" i="27"/>
  <c r="S56" i="27" s="1"/>
  <c r="E57" i="27"/>
  <c r="F57" i="27" s="1"/>
  <c r="S57" i="27" s="1"/>
  <c r="E58" i="27"/>
  <c r="F58" i="27" s="1"/>
  <c r="S58" i="27" s="1"/>
  <c r="E59" i="27"/>
  <c r="F59" i="27" s="1"/>
  <c r="S59" i="27" s="1"/>
  <c r="E60" i="27"/>
  <c r="F60" i="27" s="1"/>
  <c r="S60" i="27" s="1"/>
  <c r="E61" i="27"/>
  <c r="F61" i="27" s="1"/>
  <c r="S61" i="27" s="1"/>
  <c r="E62" i="27"/>
  <c r="F62" i="27"/>
  <c r="S62" i="27" s="1"/>
  <c r="E63" i="27"/>
  <c r="F63" i="27" s="1"/>
  <c r="S63" i="27" s="1"/>
  <c r="E64" i="27"/>
  <c r="F64" i="27"/>
  <c r="S64" i="27" s="1"/>
  <c r="E65" i="27"/>
  <c r="F65" i="27" s="1"/>
  <c r="S65" i="27" s="1"/>
  <c r="E66" i="27"/>
  <c r="F66" i="27" s="1"/>
  <c r="S66" i="27" s="1"/>
  <c r="E67" i="27"/>
  <c r="F67" i="27" s="1"/>
  <c r="S67" i="27" s="1"/>
  <c r="E68" i="27"/>
  <c r="F68" i="27" s="1"/>
  <c r="S68" i="27" s="1"/>
  <c r="E69" i="27"/>
  <c r="F69" i="27" s="1"/>
  <c r="S69" i="27" s="1"/>
  <c r="E70" i="27"/>
  <c r="F70" i="27"/>
  <c r="S70" i="27" s="1"/>
  <c r="E71" i="27"/>
  <c r="F71" i="27" s="1"/>
  <c r="S71" i="27" s="1"/>
  <c r="E72" i="27"/>
  <c r="F72" i="27"/>
  <c r="S72" i="27" s="1"/>
  <c r="E73" i="27"/>
  <c r="F73" i="27" s="1"/>
  <c r="S73" i="27" s="1"/>
  <c r="E74" i="27"/>
  <c r="F74" i="27" s="1"/>
  <c r="S74" i="27" s="1"/>
  <c r="E75" i="27"/>
  <c r="F75" i="27" s="1"/>
  <c r="S75" i="27" s="1"/>
  <c r="E76" i="27"/>
  <c r="F76" i="27" s="1"/>
  <c r="S76" i="27" s="1"/>
  <c r="E77" i="27"/>
  <c r="F77" i="27" s="1"/>
  <c r="S77" i="27" s="1"/>
  <c r="E78" i="27"/>
  <c r="F78" i="27"/>
  <c r="S78" i="27" s="1"/>
  <c r="E79" i="27"/>
  <c r="F79" i="27" s="1"/>
  <c r="S79" i="27" s="1"/>
  <c r="E80" i="27"/>
  <c r="F80" i="27"/>
  <c r="S80" i="27" s="1"/>
  <c r="E81" i="27"/>
  <c r="F81" i="27" s="1"/>
  <c r="S81" i="27" s="1"/>
  <c r="E82" i="27"/>
  <c r="F82" i="27" s="1"/>
  <c r="S82" i="27" s="1"/>
  <c r="E83" i="27"/>
  <c r="F83" i="27" s="1"/>
  <c r="S83" i="27" s="1"/>
  <c r="E84" i="27"/>
  <c r="F84" i="27" s="1"/>
  <c r="S84" i="27" s="1"/>
  <c r="E85" i="27"/>
  <c r="F85" i="27" s="1"/>
  <c r="S85" i="27" s="1"/>
  <c r="E6" i="27"/>
  <c r="F6" i="27" s="1"/>
  <c r="S6" i="27" s="1"/>
  <c r="F13" i="29"/>
  <c r="F7" i="27" l="1"/>
  <c r="S7" i="27" s="1"/>
  <c r="X58" i="19" l="1"/>
  <c r="X40" i="19"/>
  <c r="AI40" i="19" s="1"/>
  <c r="X25" i="19"/>
  <c r="H50" i="19"/>
  <c r="I12" i="29"/>
  <c r="I9" i="29"/>
  <c r="I10" i="29"/>
  <c r="I15" i="29"/>
  <c r="I16" i="29"/>
  <c r="I8" i="29"/>
  <c r="I14" i="29"/>
  <c r="I11" i="29"/>
  <c r="I7" i="29"/>
  <c r="I6" i="29"/>
  <c r="I13" i="29"/>
  <c r="I17" i="29"/>
  <c r="O13" i="27" l="1"/>
  <c r="O17" i="27"/>
  <c r="O21" i="27"/>
  <c r="O25" i="27"/>
  <c r="O29" i="27"/>
  <c r="O33" i="27"/>
  <c r="O37" i="27"/>
  <c r="O41" i="27"/>
  <c r="O45" i="27"/>
  <c r="O49" i="27"/>
  <c r="O53" i="27"/>
  <c r="O57" i="27"/>
  <c r="O61" i="27"/>
  <c r="O65" i="27"/>
  <c r="O69" i="27"/>
  <c r="O73" i="27"/>
  <c r="O77" i="27"/>
  <c r="O81" i="27"/>
  <c r="O85" i="27"/>
  <c r="M8" i="27"/>
  <c r="O8" i="27" s="1"/>
  <c r="M9" i="27"/>
  <c r="O9" i="27" s="1"/>
  <c r="M10" i="27"/>
  <c r="O10" i="27" s="1"/>
  <c r="M11" i="27"/>
  <c r="O11" i="27" s="1"/>
  <c r="M12" i="27"/>
  <c r="O12" i="27" s="1"/>
  <c r="M13" i="27"/>
  <c r="M14" i="27"/>
  <c r="O14" i="27" s="1"/>
  <c r="M15" i="27"/>
  <c r="O15" i="27" s="1"/>
  <c r="M16" i="27"/>
  <c r="O16" i="27" s="1"/>
  <c r="M17" i="27"/>
  <c r="M18" i="27"/>
  <c r="O18" i="27" s="1"/>
  <c r="M19" i="27"/>
  <c r="O19" i="27" s="1"/>
  <c r="M20" i="27"/>
  <c r="O20" i="27" s="1"/>
  <c r="M21" i="27"/>
  <c r="M22" i="27"/>
  <c r="O22" i="27" s="1"/>
  <c r="M23" i="27"/>
  <c r="O23" i="27" s="1"/>
  <c r="M24" i="27"/>
  <c r="O24" i="27" s="1"/>
  <c r="M25" i="27"/>
  <c r="M26" i="27"/>
  <c r="O26" i="27" s="1"/>
  <c r="M27" i="27"/>
  <c r="O27" i="27" s="1"/>
  <c r="M28" i="27"/>
  <c r="O28" i="27" s="1"/>
  <c r="M29" i="27"/>
  <c r="M30" i="27"/>
  <c r="O30" i="27" s="1"/>
  <c r="M31" i="27"/>
  <c r="O31" i="27" s="1"/>
  <c r="M32" i="27"/>
  <c r="O32" i="27" s="1"/>
  <c r="M33" i="27"/>
  <c r="M34" i="27"/>
  <c r="O34" i="27" s="1"/>
  <c r="M35" i="27"/>
  <c r="O35" i="27" s="1"/>
  <c r="M36" i="27"/>
  <c r="O36" i="27" s="1"/>
  <c r="M37" i="27"/>
  <c r="M38" i="27"/>
  <c r="O38" i="27" s="1"/>
  <c r="M39" i="27"/>
  <c r="O39" i="27" s="1"/>
  <c r="M40" i="27"/>
  <c r="O40" i="27" s="1"/>
  <c r="M41" i="27"/>
  <c r="M42" i="27"/>
  <c r="O42" i="27" s="1"/>
  <c r="M43" i="27"/>
  <c r="O43" i="27" s="1"/>
  <c r="M44" i="27"/>
  <c r="O44" i="27" s="1"/>
  <c r="M45" i="27"/>
  <c r="M46" i="27"/>
  <c r="O46" i="27" s="1"/>
  <c r="M47" i="27"/>
  <c r="O47" i="27" s="1"/>
  <c r="M48" i="27"/>
  <c r="O48" i="27" s="1"/>
  <c r="M49" i="27"/>
  <c r="M50" i="27"/>
  <c r="O50" i="27" s="1"/>
  <c r="M51" i="27"/>
  <c r="O51" i="27" s="1"/>
  <c r="M52" i="27"/>
  <c r="O52" i="27" s="1"/>
  <c r="M53" i="27"/>
  <c r="M54" i="27"/>
  <c r="O54" i="27" s="1"/>
  <c r="M55" i="27"/>
  <c r="O55" i="27" s="1"/>
  <c r="M56" i="27"/>
  <c r="O56" i="27" s="1"/>
  <c r="M57" i="27"/>
  <c r="M58" i="27"/>
  <c r="O58" i="27" s="1"/>
  <c r="M59" i="27"/>
  <c r="O59" i="27" s="1"/>
  <c r="M60" i="27"/>
  <c r="O60" i="27" s="1"/>
  <c r="M61" i="27"/>
  <c r="M62" i="27"/>
  <c r="O62" i="27" s="1"/>
  <c r="M63" i="27"/>
  <c r="O63" i="27" s="1"/>
  <c r="M64" i="27"/>
  <c r="O64" i="27" s="1"/>
  <c r="M65" i="27"/>
  <c r="M66" i="27"/>
  <c r="O66" i="27" s="1"/>
  <c r="M67" i="27"/>
  <c r="O67" i="27" s="1"/>
  <c r="M68" i="27"/>
  <c r="O68" i="27" s="1"/>
  <c r="M69" i="27"/>
  <c r="M70" i="27"/>
  <c r="O70" i="27" s="1"/>
  <c r="M71" i="27"/>
  <c r="O71" i="27" s="1"/>
  <c r="M72" i="27"/>
  <c r="O72" i="27" s="1"/>
  <c r="M73" i="27"/>
  <c r="M74" i="27"/>
  <c r="O74" i="27" s="1"/>
  <c r="M75" i="27"/>
  <c r="O75" i="27" s="1"/>
  <c r="M76" i="27"/>
  <c r="O76" i="27" s="1"/>
  <c r="M77" i="27"/>
  <c r="M78" i="27"/>
  <c r="O78" i="27" s="1"/>
  <c r="M79" i="27"/>
  <c r="O79" i="27" s="1"/>
  <c r="M80" i="27"/>
  <c r="O80" i="27" s="1"/>
  <c r="M81" i="27"/>
  <c r="M82" i="27"/>
  <c r="O82" i="27" s="1"/>
  <c r="M83" i="27"/>
  <c r="O83" i="27" s="1"/>
  <c r="M84" i="27"/>
  <c r="O84" i="27" s="1"/>
  <c r="M85" i="27"/>
  <c r="M7" i="27"/>
  <c r="O7" i="27" s="1"/>
  <c r="M6" i="27"/>
  <c r="O6" i="27" s="1"/>
  <c r="J16" i="29"/>
  <c r="L12" i="29"/>
  <c r="K8" i="29"/>
  <c r="M16" i="29"/>
  <c r="K17" i="29"/>
  <c r="M15" i="29"/>
  <c r="L17" i="29"/>
  <c r="J10" i="29"/>
  <c r="K14" i="29"/>
  <c r="K7" i="29"/>
  <c r="J7" i="29"/>
  <c r="K9" i="29"/>
  <c r="K15" i="29"/>
  <c r="J6" i="29"/>
  <c r="K12" i="29"/>
  <c r="H7" i="29"/>
  <c r="L11" i="29"/>
  <c r="F6" i="29"/>
  <c r="M13" i="29"/>
  <c r="M8" i="29"/>
  <c r="J9" i="29"/>
  <c r="K11" i="29"/>
  <c r="H8" i="29"/>
  <c r="J12" i="29"/>
  <c r="H13" i="29"/>
  <c r="L10" i="29"/>
  <c r="H11" i="29"/>
  <c r="H6" i="29"/>
  <c r="H17" i="29"/>
  <c r="K13" i="29"/>
  <c r="J14" i="29"/>
  <c r="J13" i="29"/>
  <c r="L7" i="29"/>
  <c r="J11" i="29"/>
  <c r="J17" i="29"/>
  <c r="M9" i="29"/>
  <c r="M6" i="29"/>
  <c r="H10" i="29"/>
  <c r="L9" i="29"/>
  <c r="L13" i="29"/>
  <c r="K10" i="29"/>
  <c r="M11" i="29"/>
  <c r="L14" i="29"/>
  <c r="J8" i="29"/>
  <c r="H12" i="29"/>
  <c r="M14" i="29"/>
  <c r="H14" i="29"/>
  <c r="L6" i="29"/>
  <c r="H15" i="29"/>
  <c r="M7" i="29"/>
  <c r="K16" i="29"/>
  <c r="M10" i="29"/>
  <c r="J15" i="29"/>
  <c r="F5" i="29"/>
  <c r="L8" i="29"/>
  <c r="H9" i="29"/>
  <c r="H16" i="29"/>
  <c r="L15" i="29"/>
  <c r="K6" i="29"/>
  <c r="M12" i="29"/>
  <c r="M17" i="29"/>
  <c r="L16" i="29"/>
  <c r="N16" i="29" l="1"/>
  <c r="N8" i="29"/>
  <c r="N15" i="29"/>
  <c r="N6" i="29"/>
  <c r="N17" i="29"/>
  <c r="N9" i="29"/>
  <c r="N7" i="29"/>
  <c r="N12" i="29"/>
  <c r="N14" i="29"/>
  <c r="N11" i="29"/>
  <c r="N13" i="29"/>
  <c r="N10" i="29"/>
  <c r="AI52" i="19"/>
  <c r="F16" i="29"/>
  <c r="F15" i="29"/>
  <c r="F9" i="29"/>
  <c r="F10" i="29"/>
  <c r="F8" i="29"/>
  <c r="F7" i="29"/>
  <c r="F17" i="29"/>
  <c r="L5" i="29"/>
  <c r="F14" i="29"/>
  <c r="F11" i="29"/>
  <c r="F12" i="29"/>
  <c r="AG23" i="31" l="1"/>
  <c r="X59" i="19"/>
  <c r="K5" i="29"/>
  <c r="AG22" i="31" l="1"/>
  <c r="H70" i="19"/>
  <c r="AO22" i="19" l="1"/>
  <c r="H37" i="19"/>
  <c r="AI24" i="19" s="1"/>
  <c r="J5" i="29"/>
  <c r="I5" i="29"/>
  <c r="AG21" i="31" l="1"/>
  <c r="AI21" i="19"/>
  <c r="H5" i="29"/>
  <c r="AG20" i="31" l="1"/>
  <c r="AI57" i="19"/>
  <c r="B7" i="29"/>
  <c r="D14" i="29"/>
  <c r="C14" i="29"/>
  <c r="C10" i="29"/>
  <c r="B14" i="29"/>
  <c r="D9" i="29"/>
  <c r="C13" i="29"/>
  <c r="D8" i="29"/>
  <c r="E5" i="29"/>
  <c r="D12" i="29"/>
  <c r="D16" i="29"/>
  <c r="E10" i="29"/>
  <c r="C12" i="29"/>
  <c r="D17" i="29"/>
  <c r="E8" i="29"/>
  <c r="B10" i="29"/>
  <c r="D10" i="29"/>
  <c r="E9" i="29"/>
  <c r="E15" i="29"/>
  <c r="E14" i="29"/>
  <c r="B11" i="29"/>
  <c r="E6" i="29"/>
  <c r="B15" i="29"/>
  <c r="E12" i="29"/>
  <c r="D11" i="29"/>
  <c r="C9" i="29"/>
  <c r="E7" i="29"/>
  <c r="C8" i="29"/>
  <c r="B9" i="29"/>
  <c r="D13" i="29"/>
  <c r="C6" i="29"/>
  <c r="B17" i="29"/>
  <c r="C7" i="29"/>
  <c r="C5" i="29"/>
  <c r="B8" i="29"/>
  <c r="C15" i="29"/>
  <c r="C17" i="29"/>
  <c r="C11" i="29"/>
  <c r="E17" i="29"/>
  <c r="B5" i="29"/>
  <c r="M5" i="29"/>
  <c r="E16" i="29"/>
  <c r="B12" i="29"/>
  <c r="C16" i="29"/>
  <c r="D7" i="29"/>
  <c r="D15" i="29"/>
  <c r="E11" i="29"/>
  <c r="E13" i="29"/>
  <c r="B6" i="29"/>
  <c r="B13" i="29"/>
  <c r="D6" i="29"/>
  <c r="D5" i="29"/>
  <c r="B16" i="29"/>
  <c r="AG24" i="31" l="1"/>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N5" i="29" l="1"/>
  <c r="K15" i="31" s="1"/>
  <c r="AI26" i="19"/>
  <c r="K17" i="31" l="1"/>
  <c r="AI59" i="19"/>
</calcChain>
</file>

<file path=xl/comments1.xml><?xml version="1.0" encoding="utf-8"?>
<comments xmlns="http://schemas.openxmlformats.org/spreadsheetml/2006/main">
  <authors>
    <author>Windows ユーザー</author>
  </authors>
  <commentList>
    <comment ref="AM6" authorId="0" shapeId="0">
      <text>
        <r>
          <rPr>
            <b/>
            <sz val="9"/>
            <color indexed="81"/>
            <rFont val="MS P ゴシック"/>
            <family val="3"/>
            <charset val="128"/>
          </rPr>
          <t>括弧書きは削除して、住所、法人名、代表者職・氏名を記載してください。住所が長い場合など、適宜レイアウトを変えていただいて構いません。
代表者印を押印してください。</t>
        </r>
      </text>
    </comment>
    <comment ref="K16" authorId="0" shapeId="0">
      <text>
        <r>
          <rPr>
            <b/>
            <sz val="9"/>
            <color indexed="81"/>
            <rFont val="MS P ゴシック"/>
            <family val="3"/>
            <charset val="128"/>
          </rPr>
          <t>交付決定通知に記載の交付決定額を円単位で記載してください。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事業所・施設別所要額一覧(全般):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List>
</comments>
</file>

<file path=xl/comments3.xml><?xml version="1.0" encoding="utf-8"?>
<comments xmlns="http://schemas.openxmlformats.org/spreadsheetml/2006/main">
  <authors>
    <author>Windows ユーザー</author>
    <author>厚生労働省ネットワークシステム</author>
  </authors>
  <commentList>
    <comment ref="AO3" authorId="0" shapeId="0">
      <text>
        <r>
          <rPr>
            <b/>
            <sz val="9"/>
            <color indexed="81"/>
            <rFont val="MS P ゴシック"/>
            <family val="3"/>
            <charset val="128"/>
          </rPr>
          <t>★複数の事業がある場合は個票のシートをコピーして、「個票1」「個票2」「個票3」・・・のようにシート名を付けてください。</t>
        </r>
        <r>
          <rPr>
            <sz val="9"/>
            <color indexed="81"/>
            <rFont val="MS P ゴシック"/>
            <family val="3"/>
            <charset val="128"/>
          </rPr>
          <t xml:space="preserve">
</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補助上限額と支出額を比較して低い方の額（千円未満切り捨て）が自動入力されます。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N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4.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List>
</comments>
</file>

<file path=xl/sharedStrings.xml><?xml version="1.0" encoding="utf-8"?>
<sst xmlns="http://schemas.openxmlformats.org/spreadsheetml/2006/main" count="373" uniqueCount="248">
  <si>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</si>
  <si>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</si>
  <si>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</si>
  <si>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</si>
  <si>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</si>
  <si>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</si>
  <si>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</si>
  <si>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</si>
  <si>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</si>
  <si>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</si>
  <si>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</si>
  <si>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</si>
  <si>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</si>
  <si>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</si>
  <si>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</si>
  <si>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</si>
  <si>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</si>
  <si>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</si>
  <si>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</si>
  <si>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</si>
  <si>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</si>
  <si>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</si>
  <si>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</si>
  <si>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</si>
  <si>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</si>
  <si>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</si>
  <si>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</si>
  <si>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</si>
  <si>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</si>
  <si>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</si>
  <si>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</si>
  <si>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</si>
  <si>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</si>
  <si>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</si>
  <si>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</si>
  <si>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</si>
  <si>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</si>
  <si>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</si>
  <si>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</si>
  <si>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</si>
  <si>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</si>
  <si>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</si>
  <si>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</si>
  <si>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</si>
  <si>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</si>
  <si>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</si>
  <si>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</si>
  <si>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</si>
  <si>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</si>
  <si>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</si>
  <si>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</si>
  <si>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</si>
  <si>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</si>
  <si>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</si>
  <si>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</si>
  <si>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</si>
  <si>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</si>
  <si>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</si>
  <si>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</si>
  <si>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</si>
  <si>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</si>
  <si>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</si>
  <si>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</si>
  <si>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</si>
  <si>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</si>
  <si>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</si>
  <si>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</si>
  <si>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</si>
  <si>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</si>
  <si>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</si>
  <si>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</si>
  <si>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</si>
  <si>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</si>
  <si>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</si>
  <si>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</si>
  <si>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</si>
  <si>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</si>
  <si>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</si>
  <si>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</si>
  <si>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</si>
  <si>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</si>
  <si>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</si>
  <si>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</si>
  <si>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</si>
  <si>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</si>
  <si>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</si>
  <si>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</si>
  <si>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</si>
  <si>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</si>
  <si>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</si>
  <si>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</si>
  <si>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</si>
  <si>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</si>
  <si>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</si>
  <si>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</si>
  <si>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</si>
  <si>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</si>
  <si>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</si>
  <si>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</si>
  <si>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</si>
  <si>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</si>
  <si>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</si>
  <si>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</si>
  <si>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</si>
  <si>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</si>
  <si>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</si>
  <si>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</si>
  <si>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</si>
  <si>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</si>
  <si>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</si>
  <si>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</si>
  <si>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</si>
  <si>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</si>
  <si>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</si>
  <si>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</si>
  <si>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</si>
  <si>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</si>
  <si>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</si>
  <si>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</si>
  <si>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</si>
  <si>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</si>
  <si>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</si>
  <si>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</si>
  <si>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</si>
  <si>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</si>
  <si>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</si>
  <si>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</si>
  <si>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</si>
  <si>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</si>
  <si>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</si>
  <si>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</si>
  <si>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</si>
  <si>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</si>
  <si>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</si>
  <si>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</si>
  <si>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</si>
  <si>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</si>
  <si>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</si>
  <si>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</si>
  <si>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</si>
  <si>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</si>
  <si>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</si>
  <si>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</si>
  <si>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</si>
  <si>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</si>
  <si>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</si>
  <si>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</si>
  <si>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</si>
  <si>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</si>
  <si>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</si>
  <si>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</si>
  <si>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</si>
  <si>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</si>
  <si>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</si>
  <si>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</si>
  <si>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</si>
  <si>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</si>
  <si>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</si>
  <si>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</si>
  <si>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</si>
  <si>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</si>
  <si>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</si>
  <si>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</si>
  <si>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</si>
  <si>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</si>
  <si>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</si>
  <si>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</si>
  <si>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</si>
  <si>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</si>
  <si>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</si>
  <si>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</si>
  <si>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</si>
  <si>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</si>
  <si>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</si>
  <si>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</si>
  <si>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</si>
  <si>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</si>
  <si>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</si>
  <si>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</si>
  <si>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</si>
  <si>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</si>
  <si>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</si>
  <si>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</si>
  <si>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</si>
  <si>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</si>
  <si>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</si>
  <si>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</si>
  <si>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</si>
  <si>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</si>
  <si>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</si>
  <si>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（内訳）</t>
    <rPh sb="1" eb="3">
      <t>ウチワケ</t>
    </rPh>
    <phoneticPr fontId="3"/>
  </si>
  <si>
    <t>（添付書類）</t>
    <rPh sb="1" eb="3">
      <t>テンプ</t>
    </rPh>
    <rPh sb="3" eb="5">
      <t>ショルイ</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</si>
  <si>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</si>
  <si>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</si>
  <si>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</si>
  <si>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</si>
  <si>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</si>
  <si>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</si>
  <si>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</si>
  <si>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</si>
  <si>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</si>
  <si>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</si>
  <si>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</si>
  <si>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</si>
  <si>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</si>
  <si>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</si>
  <si>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</si>
  <si>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</si>
  <si>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　　実　 績 　額　：</t>
    <rPh sb="2" eb="3">
      <t>ジツ</t>
    </rPh>
    <rPh sb="5" eb="6">
      <t>セキ</t>
    </rPh>
    <rPh sb="8" eb="9">
      <t>ガク</t>
    </rPh>
    <phoneticPr fontId="3"/>
  </si>
  <si>
    <t>　　交付決定済額　：</t>
    <rPh sb="2" eb="3">
      <t>コウ</t>
    </rPh>
    <rPh sb="3" eb="4">
      <t>ツキ</t>
    </rPh>
    <rPh sb="4" eb="6">
      <t>ケッテイ</t>
    </rPh>
    <rPh sb="6" eb="7">
      <t>ズ</t>
    </rPh>
    <rPh sb="7" eb="8">
      <t>ガク</t>
    </rPh>
    <phoneticPr fontId="3"/>
  </si>
  <si>
    <t>精　 算　 額　：</t>
    <rPh sb="0" eb="1">
      <t>セイ</t>
    </rPh>
    <rPh sb="3" eb="4">
      <t>サン</t>
    </rPh>
    <rPh sb="6" eb="7">
      <t>ガク</t>
    </rPh>
    <phoneticPr fontId="3"/>
  </si>
  <si>
    <t>（代表者 職・氏名）　　　　　　</t>
    <rPh sb="1" eb="4">
      <t>ダイヒョウシャ</t>
    </rPh>
    <rPh sb="5" eb="6">
      <t>ショク</t>
    </rPh>
    <rPh sb="7" eb="9">
      <t>シメイ</t>
    </rPh>
    <phoneticPr fontId="3"/>
  </si>
  <si>
    <t>　　　島根県知事　様</t>
    <rPh sb="3" eb="6">
      <t>シマネケン</t>
    </rPh>
    <rPh sb="6" eb="8">
      <t>チジ</t>
    </rPh>
    <rPh sb="9" eb="10">
      <t>サマ</t>
    </rPh>
    <phoneticPr fontId="3"/>
  </si>
  <si>
    <t>（住所）</t>
    <rPh sb="1" eb="3">
      <t>ジュウショ</t>
    </rPh>
    <rPh sb="3" eb="4">
      <t>ホウミョウ</t>
    </rPh>
    <phoneticPr fontId="3"/>
  </si>
  <si>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3"/>
  </si>
  <si>
    <t>　令和　年　月　日付け指令障第　　　号で交付決定を受けた標記交付金にかかる事業実績について、次のとおり関係書類を添えて報告します。</t>
    <rPh sb="1" eb="3">
      <t>レイワ</t>
    </rPh>
    <rPh sb="4" eb="5">
      <t>ネン</t>
    </rPh>
    <rPh sb="6" eb="7">
      <t>ガツ</t>
    </rPh>
    <rPh sb="8" eb="9">
      <t>ニチ</t>
    </rPh>
    <rPh sb="9" eb="10">
      <t>ヅ</t>
    </rPh>
    <rPh sb="11" eb="13">
      <t>シレイ</t>
    </rPh>
    <rPh sb="13" eb="14">
      <t>ショウ</t>
    </rPh>
    <rPh sb="14" eb="15">
      <t>ダイ</t>
    </rPh>
    <rPh sb="18" eb="19">
      <t>ゴウ</t>
    </rPh>
    <rPh sb="20" eb="22">
      <t>コウフ</t>
    </rPh>
    <rPh sb="22" eb="24">
      <t>ケッテイ</t>
    </rPh>
    <rPh sb="25" eb="26">
      <t>ウ</t>
    </rPh>
    <rPh sb="28" eb="30">
      <t>ヒョウキ</t>
    </rPh>
    <rPh sb="30" eb="33">
      <t>コウフキン</t>
    </rPh>
    <rPh sb="37" eb="39">
      <t>ジギョウ</t>
    </rPh>
    <rPh sb="39" eb="41">
      <t>ジッセキ</t>
    </rPh>
    <rPh sb="46" eb="47">
      <t>ツギ</t>
    </rPh>
    <rPh sb="51" eb="53">
      <t>カンケイ</t>
    </rPh>
    <rPh sb="53" eb="55">
      <t>ショルイ</t>
    </rPh>
    <rPh sb="56" eb="57">
      <t>ソ</t>
    </rPh>
    <rPh sb="59" eb="61">
      <t>ホウコク</t>
    </rPh>
    <phoneticPr fontId="3"/>
  </si>
  <si>
    <t>１　事業所・施設別支出額一覧（様式１）</t>
    <rPh sb="15" eb="17">
      <t>ヨウシキ</t>
    </rPh>
    <phoneticPr fontId="3"/>
  </si>
  <si>
    <t>２　新型コロナウイルス感染症緊急包括支援交付金（障害分）に関する事業実施報告書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29" eb="30">
      <t>カン</t>
    </rPh>
    <rPh sb="32" eb="34">
      <t>ジギョウ</t>
    </rPh>
    <rPh sb="34" eb="36">
      <t>ジッシ</t>
    </rPh>
    <rPh sb="36" eb="38">
      <t>ホウコク</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</si>
  <si>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rPh sb="21" eb="23">
      <t>ヨウシキ</t>
    </rPh>
    <phoneticPr fontId="3"/>
  </si>
  <si>
    <t>【報告内容に関する連絡先】</t>
    <rPh sb="1" eb="3">
      <t>ホウコク</t>
    </rPh>
    <rPh sb="3" eb="5">
      <t>ナイヨウ</t>
    </rPh>
    <rPh sb="6" eb="7">
      <t>カン</t>
    </rPh>
    <rPh sb="9" eb="11">
      <t>レンラク</t>
    </rPh>
    <rPh sb="11" eb="12">
      <t>サキ</t>
    </rPh>
    <phoneticPr fontId="3"/>
  </si>
  <si>
    <t>E-mail</t>
    <phoneticPr fontId="3"/>
  </si>
  <si>
    <t>2-1．感染症対策を徹底した上での障害福祉サービス提供支援事業
　　（多機能型簡易居室分を除く）</t>
    <phoneticPr fontId="3"/>
  </si>
  <si>
    <t>2-2．感染症対策を徹底した上での障害福祉サービス提供支援事業
　　（多機能型簡易居室分に限る）</t>
    <phoneticPr fontId="3"/>
  </si>
  <si>
    <t>印</t>
    <rPh sb="0" eb="1">
      <t>イン</t>
    </rPh>
    <phoneticPr fontId="3"/>
  </si>
  <si>
    <t>（注）行が不足する場合には適宜行を追加して差し支えないが、列の挿入は行わないこと。</t>
    <rPh sb="1" eb="2">
      <t>チュウ</t>
    </rPh>
    <phoneticPr fontId="3"/>
  </si>
  <si>
    <t>1．　障害福祉慰労金事業</t>
    <rPh sb="3" eb="5">
      <t>ショウガイ</t>
    </rPh>
    <phoneticPr fontId="3"/>
  </si>
  <si>
    <t>3．　在宅サービス、計画相談支援及び障害児相談支援事業所による利用者への再開
　　 支援への助成事業</t>
    <phoneticPr fontId="3"/>
  </si>
  <si>
    <t>4．　在宅サービス、計画相談支援及び障害児相談支援における環境整備への助成事業</t>
    <phoneticPr fontId="3"/>
  </si>
  <si>
    <t>（注）行が不足する場合には適宜行を追加して差し支えない。</t>
    <rPh sb="1" eb="2">
      <t>チュウ</t>
    </rPh>
    <phoneticPr fontId="3"/>
  </si>
  <si>
    <t>新型コロナウイルス感染症緊急包括支援交付金（障害分）に関する事業実施報告書</t>
    <rPh sb="22" eb="24">
      <t>ショウガイ</t>
    </rPh>
    <rPh sb="34" eb="36">
      <t>ホウコク</t>
    </rPh>
    <phoneticPr fontId="3"/>
  </si>
  <si>
    <t>支出額</t>
    <rPh sb="0" eb="2">
      <t>シシュツ</t>
    </rPh>
    <phoneticPr fontId="3"/>
  </si>
  <si>
    <t>支出額①</t>
    <rPh sb="0" eb="2">
      <t>シシュツ</t>
    </rPh>
    <rPh sb="2" eb="3">
      <t>ガク</t>
    </rPh>
    <phoneticPr fontId="3"/>
  </si>
  <si>
    <t>今回分②</t>
    <rPh sb="0" eb="2">
      <t>コンカイ</t>
    </rPh>
    <rPh sb="2" eb="3">
      <t>ブン</t>
    </rPh>
    <phoneticPr fontId="3"/>
  </si>
  <si>
    <t>今回分④</t>
    <rPh sb="0" eb="2">
      <t>コンカイ</t>
    </rPh>
    <rPh sb="2" eb="3">
      <t>ブン</t>
    </rPh>
    <phoneticPr fontId="3"/>
  </si>
  <si>
    <t>実績額③</t>
    <rPh sb="0" eb="3">
      <t>ジッセキガク</t>
    </rPh>
    <phoneticPr fontId="3"/>
  </si>
  <si>
    <t>実績額</t>
    <rPh sb="0" eb="2">
      <t>ジッセキ</t>
    </rPh>
    <phoneticPr fontId="3"/>
  </si>
  <si>
    <t>実績額</t>
    <rPh sb="0" eb="3">
      <t>ジッセキガク</t>
    </rPh>
    <phoneticPr fontId="3"/>
  </si>
  <si>
    <t>（注）2-1．、2-2．及び４．の事業の実績額は、補助上限額と所要額を比較していずれか低い方の額が入力される。</t>
    <rPh sb="1" eb="2">
      <t>チュウ</t>
    </rPh>
    <rPh sb="12" eb="13">
      <t>オヨ</t>
    </rPh>
    <rPh sb="17" eb="19">
      <t>ジギョウ</t>
    </rPh>
    <rPh sb="20" eb="22">
      <t>ジッセキ</t>
    </rPh>
    <rPh sb="22" eb="23">
      <t>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</si>
  <si>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所要額（円）</t>
    <rPh sb="0" eb="2">
      <t>ショヨウ</t>
    </rPh>
    <rPh sb="2" eb="3">
      <t>ガク</t>
    </rPh>
    <rPh sb="4" eb="5">
      <t>エン</t>
    </rPh>
    <phoneticPr fontId="3"/>
  </si>
  <si>
    <r>
      <t xml:space="preserve"> ※ 本表は法人単位でまとめて記載すること。　</t>
    </r>
    <r>
      <rPr>
        <b/>
        <sz val="10"/>
        <rFont val="ＭＳ Ｐ明朝"/>
        <family val="1"/>
        <charset val="128"/>
      </rPr>
      <t>交付申請書の職員表（Ｂ列～Ｓ列）をコピーして貼り付けても構いません。</t>
    </r>
    <rPh sb="3" eb="5">
      <t>ホンピョウ</t>
    </rPh>
    <rPh sb="6" eb="8">
      <t>ホウジン</t>
    </rPh>
    <rPh sb="8" eb="10">
      <t>タンイ</t>
    </rPh>
    <rPh sb="15" eb="17">
      <t>キサイ</t>
    </rPh>
    <rPh sb="23" eb="25">
      <t>コウフ</t>
    </rPh>
    <rPh sb="25" eb="28">
      <t>シンセイショ</t>
    </rPh>
    <rPh sb="29" eb="31">
      <t>ショクイン</t>
    </rPh>
    <rPh sb="31" eb="32">
      <t>ヒョウ</t>
    </rPh>
    <rPh sb="34" eb="35">
      <t>レツ</t>
    </rPh>
    <rPh sb="37" eb="38">
      <t>レツ</t>
    </rPh>
    <rPh sb="45" eb="46">
      <t>ハ</t>
    </rPh>
    <rPh sb="47" eb="48">
      <t>ツ</t>
    </rPh>
    <rPh sb="51" eb="52">
      <t>カマ</t>
    </rPh>
    <phoneticPr fontId="3"/>
  </si>
  <si>
    <t>４　証拠書類（領収書等、交付金の支出内容が分かるものの写し）及び別紙内訳書</t>
    <rPh sb="2" eb="4">
      <t>ショウコ</t>
    </rPh>
    <rPh sb="4" eb="6">
      <t>ショルイ</t>
    </rPh>
    <rPh sb="7" eb="9">
      <t>リョウシュウ</t>
    </rPh>
    <rPh sb="9" eb="11">
      <t>ショトウ</t>
    </rPh>
    <rPh sb="12" eb="15">
      <t>コウフキン</t>
    </rPh>
    <rPh sb="16" eb="18">
      <t>シシュツ</t>
    </rPh>
    <rPh sb="18" eb="20">
      <t>ナイヨウ</t>
    </rPh>
    <rPh sb="21" eb="22">
      <t>ワ</t>
    </rPh>
    <rPh sb="27" eb="28">
      <t>ウツ</t>
    </rPh>
    <rPh sb="30" eb="31">
      <t>オヨ</t>
    </rPh>
    <rPh sb="32" eb="34">
      <t>ベッシ</t>
    </rPh>
    <rPh sb="34" eb="37">
      <t>ウチワケショ</t>
    </rPh>
    <phoneticPr fontId="3"/>
  </si>
  <si>
    <t xml:space="preserve"> （事業所単位）（様式２）</t>
    <rPh sb="9" eb="11">
      <t>ヨウシキ</t>
    </rPh>
    <phoneticPr fontId="3"/>
  </si>
  <si>
    <t>（様式１）事業所・施設別所要額一覧</t>
    <rPh sb="1" eb="3">
      <t>ヨウシキ</t>
    </rPh>
    <rPh sb="5" eb="8">
      <t>ジギョウショ</t>
    </rPh>
    <rPh sb="9" eb="11">
      <t>シセツ</t>
    </rPh>
    <rPh sb="11" eb="12">
      <t>ベツ</t>
    </rPh>
    <rPh sb="12" eb="14">
      <t>ショヨウ</t>
    </rPh>
    <rPh sb="14" eb="15">
      <t>ガク</t>
    </rPh>
    <rPh sb="15" eb="17">
      <t>イチラン</t>
    </rPh>
    <phoneticPr fontId="3"/>
  </si>
  <si>
    <t>所要額（千円）</t>
    <rPh sb="0" eb="2">
      <t>ショヨウ</t>
    </rPh>
    <rPh sb="2" eb="3">
      <t>ガク</t>
    </rPh>
    <rPh sb="4" eb="6">
      <t>センエン</t>
    </rPh>
    <phoneticPr fontId="3"/>
  </si>
  <si>
    <t>　　　内訳は別紙に記載してください。</t>
    <rPh sb="3" eb="5">
      <t>ウチワケ</t>
    </rPh>
    <rPh sb="6" eb="8">
      <t>ベッシ</t>
    </rPh>
    <rPh sb="9" eb="11">
      <t>キサイ</t>
    </rPh>
    <phoneticPr fontId="3"/>
  </si>
  <si>
    <t>　　　左の科目ごとの金額が、別紙内訳の金額と一致するように記載してください。</t>
    <rPh sb="3" eb="4">
      <t>ヒダリ</t>
    </rPh>
    <rPh sb="5" eb="7">
      <t>カモク</t>
    </rPh>
    <rPh sb="10" eb="12">
      <t>キンガク</t>
    </rPh>
    <rPh sb="14" eb="16">
      <t>ベッシ</t>
    </rPh>
    <rPh sb="16" eb="18">
      <t>ウチワケ</t>
    </rPh>
    <rPh sb="19" eb="21">
      <t>キンガク</t>
    </rPh>
    <rPh sb="22" eb="24">
      <t>イッチ</t>
    </rPh>
    <rPh sb="29" eb="31">
      <t>キサイ</t>
    </rPh>
    <phoneticPr fontId="3"/>
  </si>
  <si>
    <t>　　　証拠書類の領収書（レシート等）、振込額のわかるものの写しには、通し番号（①、②…）を付していただき、</t>
    <rPh sb="3" eb="5">
      <t>ショウコ</t>
    </rPh>
    <rPh sb="5" eb="7">
      <t>ショルイ</t>
    </rPh>
    <rPh sb="8" eb="10">
      <t>リョウシュウ</t>
    </rPh>
    <rPh sb="10" eb="11">
      <t>ショ</t>
    </rPh>
    <rPh sb="16" eb="17">
      <t>トウ</t>
    </rPh>
    <rPh sb="19" eb="22">
      <t>フリコミガク</t>
    </rPh>
    <rPh sb="29" eb="30">
      <t>ウツ</t>
    </rPh>
    <rPh sb="34" eb="35">
      <t>トオ</t>
    </rPh>
    <rPh sb="36" eb="38">
      <t>バンゴウ</t>
    </rPh>
    <rPh sb="45" eb="46">
      <t>フ</t>
    </rPh>
    <phoneticPr fontId="3"/>
  </si>
  <si>
    <t>　　　別紙内訳の番号と対応するようにしてください。</t>
    <rPh sb="3" eb="5">
      <t>ベッシ</t>
    </rPh>
    <rPh sb="5" eb="7">
      <t>ウチワケ</t>
    </rPh>
    <rPh sb="8" eb="10">
      <t>バンゴウ</t>
    </rPh>
    <rPh sb="11" eb="13">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</si>
</sst>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F800]dddd\,\ mmmm\ dd\,\ yyyy"/>
    <numFmt numFmtId="180" formatCode="yyyy&quot;年&quot;m&quot;月&quot;d&quot;日&quot;;@"/>
    <numFmt numFmtId="181" formatCode="#,##0;&quot;▲ &quot;#,##0"/>
  </numFmts>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sz val="9"/>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7"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7" xfId="0" applyFont="1" applyFill="1" applyBorder="1">
      <alignment vertical="center"/>
    </xf>
    <xf numFmtId="0" fontId="0" fillId="5" borderId="0" xfId="0" applyFill="1">
      <alignment vertical="center"/>
    </xf>
    <xf numFmtId="0" fontId="3" fillId="0" borderId="0" xfId="0" applyFont="1">
      <alignment vertical="center"/>
    </xf>
    <xf numFmtId="0" fontId="11" fillId="2" borderId="14"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8" xfId="0" applyFont="1" applyFill="1" applyBorder="1">
      <alignment vertical="center"/>
    </xf>
    <xf numFmtId="0" fontId="8" fillId="2" borderId="0" xfId="0" applyFont="1" applyFill="1" applyBorder="1" applyAlignment="1">
      <alignment horizontal="center" vertical="center"/>
    </xf>
    <xf numFmtId="0" fontId="8" fillId="2" borderId="9"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7" xfId="0" applyFont="1" applyFill="1" applyBorder="1" applyAlignment="1">
      <alignment horizontal="left" vertical="center"/>
    </xf>
    <xf numFmtId="0" fontId="8" fillId="6" borderId="7" xfId="0" applyFont="1" applyFill="1" applyBorder="1">
      <alignment vertical="center"/>
    </xf>
    <xf numFmtId="0" fontId="8" fillId="6" borderId="7"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pplyProtection="1">
      <alignment vertical="center"/>
      <protection locked="0"/>
    </xf>
    <xf numFmtId="0" fontId="8" fillId="6" borderId="11" xfId="0" applyFont="1" applyFill="1" applyBorder="1" applyAlignment="1">
      <alignment horizontal="center" vertical="center"/>
    </xf>
    <xf numFmtId="0" fontId="11" fillId="6" borderId="8"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9"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5" xfId="0" applyNumberFormat="1" applyFont="1" applyFill="1" applyBorder="1" applyAlignment="1">
      <alignment vertical="center"/>
    </xf>
    <xf numFmtId="49" fontId="11" fillId="6" borderId="16" xfId="0" applyNumberFormat="1" applyFont="1" applyFill="1" applyBorder="1" applyAlignment="1">
      <alignment vertical="center" wrapText="1"/>
    </xf>
    <xf numFmtId="0" fontId="9" fillId="6" borderId="16" xfId="0" applyFont="1" applyFill="1" applyBorder="1" applyAlignment="1">
      <alignment vertical="center" shrinkToFit="1"/>
    </xf>
    <xf numFmtId="0" fontId="9" fillId="6" borderId="17" xfId="0" applyFont="1" applyFill="1" applyBorder="1" applyAlignment="1">
      <alignment vertical="center" shrinkToFit="1"/>
    </xf>
    <xf numFmtId="49" fontId="11" fillId="6" borderId="16" xfId="0" applyNumberFormat="1" applyFont="1" applyFill="1" applyBorder="1" applyAlignment="1">
      <alignment vertical="center"/>
    </xf>
    <xf numFmtId="49" fontId="11" fillId="6" borderId="17" xfId="0" applyNumberFormat="1" applyFont="1" applyFill="1" applyBorder="1" applyAlignment="1">
      <alignment vertical="center"/>
    </xf>
    <xf numFmtId="49" fontId="11" fillId="6" borderId="29" xfId="0" applyNumberFormat="1" applyFont="1" applyFill="1" applyBorder="1" applyAlignment="1">
      <alignment vertical="center"/>
    </xf>
    <xf numFmtId="49" fontId="11" fillId="6" borderId="30" xfId="0" applyNumberFormat="1" applyFont="1" applyFill="1" applyBorder="1" applyAlignment="1">
      <alignment vertical="center" wrapText="1"/>
    </xf>
    <xf numFmtId="0" fontId="9" fillId="6" borderId="30" xfId="0" applyFont="1" applyFill="1" applyBorder="1" applyAlignment="1">
      <alignment vertical="center" shrinkToFit="1"/>
    </xf>
    <xf numFmtId="0" fontId="9" fillId="6" borderId="31"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0" xfId="0" applyFont="1" applyFill="1" applyBorder="1" applyAlignment="1">
      <alignment vertical="center"/>
    </xf>
    <xf numFmtId="0" fontId="11" fillId="2" borderId="7" xfId="0" applyFont="1" applyFill="1" applyBorder="1" applyAlignment="1">
      <alignment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2" borderId="7" xfId="0" applyFont="1" applyFill="1" applyBorder="1" applyAlignment="1">
      <alignment vertical="center" wrapText="1"/>
    </xf>
    <xf numFmtId="0" fontId="11" fillId="2" borderId="5" xfId="0" applyFont="1" applyFill="1" applyBorder="1" applyAlignment="1">
      <alignment vertical="center" wrapText="1"/>
    </xf>
    <xf numFmtId="0" fontId="11" fillId="2" borderId="28" xfId="0" applyFont="1" applyFill="1" applyBorder="1" applyAlignment="1">
      <alignment horizontal="center" vertical="center"/>
    </xf>
    <xf numFmtId="0" fontId="8" fillId="2" borderId="24" xfId="0" applyFont="1" applyFill="1" applyBorder="1">
      <alignment vertical="center"/>
    </xf>
    <xf numFmtId="0" fontId="8" fillId="2" borderId="28" xfId="0" applyFont="1" applyFill="1" applyBorder="1" applyAlignment="1">
      <alignment vertical="center"/>
    </xf>
    <xf numFmtId="0" fontId="8" fillId="2" borderId="11" xfId="0" applyFont="1" applyFill="1" applyBorder="1" applyAlignment="1">
      <alignment vertical="center"/>
    </xf>
    <xf numFmtId="0" fontId="11" fillId="2" borderId="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178" fontId="7" fillId="0" borderId="21" xfId="4" applyNumberFormat="1" applyFont="1" applyBorder="1" applyAlignment="1">
      <alignment horizontal="right" vertical="center" shrinkToFit="1"/>
    </xf>
    <xf numFmtId="178" fontId="7" fillId="0" borderId="21"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1" xfId="0" applyFont="1" applyFill="1" applyBorder="1" applyAlignment="1">
      <alignment horizontal="center" vertical="center"/>
    </xf>
    <xf numFmtId="0" fontId="12" fillId="6" borderId="7" xfId="0" applyFont="1" applyFill="1" applyBorder="1" applyAlignment="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16" fillId="6" borderId="0" xfId="0" applyFont="1" applyFill="1" applyBorder="1" applyAlignment="1">
      <alignment vertical="center"/>
    </xf>
    <xf numFmtId="0" fontId="6" fillId="6" borderId="0" xfId="0" applyFont="1" applyFill="1" applyBorder="1" applyAlignment="1">
      <alignment vertical="center"/>
    </xf>
    <xf numFmtId="0" fontId="7" fillId="6" borderId="32"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1" xfId="0" applyFont="1" applyFill="1" applyBorder="1" applyAlignment="1">
      <alignment horizontal="center" vertical="center"/>
    </xf>
    <xf numFmtId="49" fontId="17" fillId="6" borderId="15" xfId="0" applyNumberFormat="1" applyFont="1" applyFill="1" applyBorder="1" applyAlignment="1">
      <alignment vertical="center"/>
    </xf>
    <xf numFmtId="0" fontId="11" fillId="2" borderId="14" xfId="0" applyFont="1" applyFill="1" applyBorder="1" applyAlignment="1">
      <alignment horizontal="center" vertical="center"/>
    </xf>
    <xf numFmtId="0" fontId="11" fillId="2" borderId="14" xfId="0" applyFont="1" applyFill="1" applyBorder="1" applyAlignment="1">
      <alignment horizontal="center" vertical="center" wrapText="1"/>
    </xf>
    <xf numFmtId="49" fontId="7" fillId="0" borderId="21" xfId="0" applyNumberFormat="1" applyFont="1" applyBorder="1" applyAlignment="1">
      <alignment vertical="center" shrinkToFit="1"/>
    </xf>
    <xf numFmtId="0" fontId="0" fillId="0" borderId="0" xfId="0" applyFont="1">
      <alignment vertical="center"/>
    </xf>
    <xf numFmtId="0" fontId="13" fillId="0" borderId="15" xfId="0" applyFont="1" applyBorder="1">
      <alignment vertical="center"/>
    </xf>
    <xf numFmtId="0" fontId="0" fillId="0" borderId="0" xfId="0" applyFont="1" applyFill="1">
      <alignment vertical="center"/>
    </xf>
    <xf numFmtId="49" fontId="0" fillId="5" borderId="0" xfId="0" applyNumberFormat="1" applyFill="1" applyAlignment="1">
      <alignment horizontal="center" vertical="center"/>
    </xf>
    <xf numFmtId="49" fontId="0" fillId="5" borderId="0" xfId="0" applyNumberFormat="1" applyFill="1">
      <alignment vertical="center"/>
    </xf>
    <xf numFmtId="0" fontId="11" fillId="6" borderId="0" xfId="0" applyFont="1" applyFill="1" applyBorder="1" applyAlignment="1">
      <alignment horizontal="left" vertical="center"/>
    </xf>
    <xf numFmtId="0" fontId="13" fillId="0" borderId="0" xfId="0" applyFont="1" applyBorder="1">
      <alignment vertical="center"/>
    </xf>
    <xf numFmtId="0" fontId="8" fillId="0" borderId="21" xfId="0" applyFont="1" applyBorder="1" applyProtection="1">
      <alignment vertical="center"/>
      <protection locked="0"/>
    </xf>
    <xf numFmtId="0" fontId="8" fillId="3" borderId="21" xfId="0" applyFont="1" applyFill="1" applyBorder="1" applyProtection="1">
      <alignment vertical="center"/>
      <protection locked="0"/>
    </xf>
    <xf numFmtId="179" fontId="8" fillId="3" borderId="21" xfId="0" applyNumberFormat="1" applyFont="1" applyFill="1" applyBorder="1" applyProtection="1">
      <alignment vertical="center"/>
      <protection locked="0"/>
    </xf>
    <xf numFmtId="0" fontId="8" fillId="7" borderId="21" xfId="0" applyFont="1" applyFill="1" applyBorder="1" applyAlignment="1" applyProtection="1">
      <alignment vertical="center" shrinkToFit="1"/>
      <protection locked="0"/>
    </xf>
    <xf numFmtId="179" fontId="8" fillId="3" borderId="21" xfId="0" applyNumberFormat="1" applyFont="1" applyFill="1" applyBorder="1" applyAlignment="1" applyProtection="1">
      <alignment vertical="center" shrinkToFit="1"/>
      <protection locked="0"/>
    </xf>
    <xf numFmtId="49" fontId="11" fillId="3" borderId="21" xfId="0" applyNumberFormat="1" applyFont="1" applyFill="1" applyBorder="1" applyAlignment="1" applyProtection="1">
      <alignment horizontal="center" vertical="center"/>
      <protection locked="0"/>
    </xf>
    <xf numFmtId="0" fontId="8" fillId="3" borderId="21" xfId="0" applyNumberFormat="1" applyFont="1" applyFill="1" applyBorder="1" applyAlignment="1" applyProtection="1">
      <alignment vertical="center" shrinkToFit="1"/>
      <protection locked="0"/>
    </xf>
    <xf numFmtId="179" fontId="12" fillId="3" borderId="21" xfId="0" applyNumberFormat="1" applyFont="1" applyFill="1" applyBorder="1" applyProtection="1">
      <alignment vertical="center"/>
      <protection locked="0"/>
    </xf>
    <xf numFmtId="0" fontId="8" fillId="3" borderId="21" xfId="0" applyFont="1" applyFill="1" applyBorder="1" applyAlignment="1" applyProtection="1">
      <alignment horizontal="center" vertical="center" shrinkToFit="1"/>
      <protection locked="0"/>
    </xf>
    <xf numFmtId="0" fontId="8" fillId="0" borderId="21" xfId="0" applyFont="1" applyBorder="1" applyAlignment="1" applyProtection="1">
      <alignment horizontal="center" vertical="center"/>
      <protection locked="0"/>
    </xf>
    <xf numFmtId="180" fontId="8" fillId="3" borderId="21" xfId="0" applyNumberFormat="1" applyFont="1" applyFill="1" applyBorder="1" applyProtection="1">
      <alignment vertical="center"/>
      <protection locked="0"/>
    </xf>
    <xf numFmtId="38" fontId="8" fillId="3" borderId="21" xfId="4" applyFont="1" applyFill="1" applyBorder="1" applyProtection="1">
      <alignment vertical="center"/>
      <protection locked="0"/>
    </xf>
    <xf numFmtId="179" fontId="12" fillId="4" borderId="21" xfId="0" applyNumberFormat="1" applyFont="1" applyFill="1" applyBorder="1" applyProtection="1">
      <alignment vertical="center"/>
    </xf>
    <xf numFmtId="0" fontId="8" fillId="6" borderId="21" xfId="0" applyFont="1" applyFill="1" applyBorder="1" applyProtection="1">
      <alignment vertical="center"/>
    </xf>
    <xf numFmtId="0" fontId="8" fillId="4" borderId="21" xfId="0" applyFont="1" applyFill="1" applyBorder="1" applyAlignment="1" applyProtection="1">
      <alignment horizontal="center" vertical="center"/>
    </xf>
    <xf numFmtId="178" fontId="7" fillId="0" borderId="21" xfId="0" applyNumberFormat="1" applyFont="1" applyBorder="1" applyAlignment="1" applyProtection="1">
      <alignment horizontal="center" vertical="center" shrinkToFit="1"/>
      <protection locked="0"/>
    </xf>
    <xf numFmtId="0" fontId="11" fillId="2" borderId="14" xfId="0" applyFont="1" applyFill="1" applyBorder="1" applyAlignment="1">
      <alignment horizontal="center" vertical="center"/>
    </xf>
    <xf numFmtId="0" fontId="7" fillId="0" borderId="21" xfId="0" applyNumberFormat="1" applyFont="1" applyBorder="1" applyAlignment="1" applyProtection="1">
      <alignment vertical="center" shrinkToFit="1"/>
      <protection hidden="1"/>
    </xf>
    <xf numFmtId="49" fontId="11" fillId="4" borderId="21" xfId="0" applyNumberFormat="1" applyFont="1" applyFill="1" applyBorder="1" applyAlignment="1" applyProtection="1">
      <alignment horizontal="center" vertical="center"/>
      <protection locked="0"/>
    </xf>
    <xf numFmtId="178" fontId="11" fillId="0" borderId="8" xfId="4" applyNumberFormat="1" applyFont="1" applyFill="1" applyBorder="1" applyAlignment="1" applyProtection="1">
      <alignment horizontal="center" vertical="center" shrinkToFit="1"/>
      <protection locked="0"/>
    </xf>
    <xf numFmtId="0" fontId="13" fillId="6" borderId="0" xfId="0" applyFont="1" applyFill="1" applyAlignment="1" applyProtection="1">
      <alignment horizontal="center" vertical="center"/>
      <protection locked="0"/>
    </xf>
    <xf numFmtId="0" fontId="0" fillId="0" borderId="0" xfId="0" applyProtection="1">
      <alignment vertical="center"/>
      <protection locked="0"/>
    </xf>
    <xf numFmtId="0" fontId="13" fillId="6" borderId="0" xfId="0" applyFont="1" applyFill="1" applyProtection="1">
      <alignment vertical="center"/>
      <protection locked="0"/>
    </xf>
    <xf numFmtId="0" fontId="13" fillId="6" borderId="0" xfId="0" applyFont="1" applyFill="1" applyBorder="1" applyProtection="1">
      <alignment vertical="center"/>
      <protection locked="0"/>
    </xf>
    <xf numFmtId="0" fontId="13" fillId="6" borderId="0" xfId="0" applyFont="1" applyFill="1" applyBorder="1" applyAlignment="1" applyProtection="1">
      <alignment horizontal="center" vertical="center"/>
      <protection locked="0"/>
    </xf>
    <xf numFmtId="0" fontId="13" fillId="0" borderId="0" xfId="0" applyFont="1" applyFill="1" applyAlignment="1" applyProtection="1">
      <alignment vertical="center"/>
      <protection locked="0"/>
    </xf>
    <xf numFmtId="0" fontId="13" fillId="0" borderId="0" xfId="0" applyFont="1" applyFill="1" applyAlignment="1" applyProtection="1">
      <alignment horizontal="right" vertical="center"/>
      <protection locked="0"/>
    </xf>
    <xf numFmtId="0" fontId="13" fillId="0" borderId="0" xfId="0" applyFont="1" applyFill="1" applyAlignment="1" applyProtection="1">
      <alignment horizontal="center" vertical="center"/>
      <protection locked="0"/>
    </xf>
    <xf numFmtId="0" fontId="13" fillId="6" borderId="0" xfId="0" applyFont="1" applyFill="1" applyAlignment="1" applyProtection="1">
      <alignment horizontal="right" vertical="center"/>
      <protection locked="0"/>
    </xf>
    <xf numFmtId="0" fontId="13" fillId="8" borderId="0" xfId="0" applyFont="1" applyFill="1" applyAlignment="1" applyProtection="1">
      <alignment vertical="center"/>
      <protection locked="0"/>
    </xf>
    <xf numFmtId="0" fontId="13" fillId="8" borderId="0" xfId="0" applyFont="1" applyFill="1" applyBorder="1" applyAlignment="1" applyProtection="1">
      <alignment vertical="center"/>
      <protection locked="0"/>
    </xf>
    <xf numFmtId="0" fontId="13" fillId="6" borderId="0" xfId="0" applyFont="1" applyFill="1" applyAlignment="1" applyProtection="1">
      <alignment vertical="center"/>
      <protection locked="0"/>
    </xf>
    <xf numFmtId="0" fontId="20" fillId="6" borderId="0" xfId="0" applyFont="1" applyFill="1" applyAlignment="1" applyProtection="1">
      <alignment vertical="center"/>
      <protection locked="0"/>
    </xf>
    <xf numFmtId="0" fontId="5" fillId="0" borderId="0" xfId="0" applyFont="1" applyProtection="1">
      <alignment vertical="center"/>
      <protection locked="0"/>
    </xf>
    <xf numFmtId="0" fontId="5" fillId="0" borderId="0" xfId="0" applyFont="1" applyBorder="1" applyProtection="1">
      <alignment vertical="center"/>
      <protection locked="0"/>
    </xf>
    <xf numFmtId="38" fontId="5" fillId="6" borderId="0" xfId="4" applyFont="1" applyFill="1" applyAlignment="1" applyProtection="1">
      <alignment vertical="center"/>
      <protection locked="0"/>
    </xf>
    <xf numFmtId="0" fontId="5" fillId="6" borderId="0" xfId="0" applyFont="1" applyFill="1" applyProtection="1">
      <alignment vertical="center"/>
      <protection locked="0"/>
    </xf>
    <xf numFmtId="0" fontId="20" fillId="6" borderId="0" xfId="0" applyFont="1" applyFill="1" applyBorder="1" applyAlignment="1" applyProtection="1">
      <alignment vertical="center"/>
      <protection locked="0"/>
    </xf>
    <xf numFmtId="38" fontId="20" fillId="6" borderId="0" xfId="4" applyFont="1" applyFill="1" applyAlignment="1" applyProtection="1">
      <alignment vertical="center"/>
      <protection locked="0"/>
    </xf>
    <xf numFmtId="0" fontId="21" fillId="6" borderId="0" xfId="0" applyFont="1" applyFill="1" applyProtection="1">
      <alignment vertical="center"/>
      <protection locked="0"/>
    </xf>
    <xf numFmtId="0" fontId="5" fillId="2" borderId="1"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 xfId="0" applyFont="1" applyFill="1" applyBorder="1" applyProtection="1">
      <alignment vertical="center"/>
      <protection locked="0"/>
    </xf>
    <xf numFmtId="38" fontId="5" fillId="6" borderId="0" xfId="4" applyFont="1" applyFill="1" applyAlignment="1" applyProtection="1">
      <alignment horizontal="right" vertical="center"/>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20" fillId="6" borderId="0" xfId="0" applyFont="1" applyFill="1" applyBorder="1" applyAlignment="1" applyProtection="1">
      <alignment vertical="center" wrapText="1"/>
      <protection locked="0"/>
    </xf>
    <xf numFmtId="0" fontId="13" fillId="6" borderId="0" xfId="0" applyFont="1" applyFill="1" applyAlignment="1" applyProtection="1">
      <alignment horizontal="right" vertical="center"/>
      <protection locked="0"/>
    </xf>
    <xf numFmtId="181" fontId="13" fillId="6" borderId="0" xfId="0" applyNumberFormat="1" applyFont="1" applyFill="1" applyAlignment="1" applyProtection="1">
      <alignment vertical="center"/>
    </xf>
    <xf numFmtId="181" fontId="13" fillId="8" borderId="0" xfId="0" applyNumberFormat="1" applyFont="1" applyFill="1" applyAlignment="1" applyProtection="1">
      <alignment vertical="center"/>
      <protection locked="0"/>
    </xf>
    <xf numFmtId="0" fontId="13" fillId="6" borderId="0" xfId="0" applyFont="1" applyFill="1" applyAlignment="1" applyProtection="1">
      <alignment horizontal="center" vertical="center"/>
      <protection locked="0"/>
    </xf>
    <xf numFmtId="0" fontId="13" fillId="8"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13" fillId="6" borderId="0" xfId="0" applyFont="1" applyFill="1" applyAlignment="1" applyProtection="1">
      <alignment vertical="center" wrapText="1"/>
      <protection locked="0"/>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2" borderId="21" xfId="0" applyFont="1" applyFill="1" applyBorder="1" applyAlignment="1">
      <alignment horizontal="center" vertical="center"/>
    </xf>
    <xf numFmtId="0" fontId="11" fillId="2" borderId="21"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177" fontId="11" fillId="3" borderId="16" xfId="4" applyNumberFormat="1" applyFont="1" applyFill="1" applyBorder="1" applyAlignment="1" applyProtection="1">
      <alignment vertical="center" shrinkToFit="1"/>
      <protection locked="0"/>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30"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0" borderId="4"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8"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9" fillId="0" borderId="9" xfId="0" applyFont="1" applyFill="1" applyBorder="1" applyAlignment="1" applyProtection="1">
      <alignment vertical="center" shrinkToFit="1"/>
      <protection locked="0"/>
    </xf>
    <xf numFmtId="0" fontId="9" fillId="0" borderId="10" xfId="0" applyFont="1" applyFill="1" applyBorder="1" applyAlignment="1" applyProtection="1">
      <alignment vertical="center" shrinkToFit="1"/>
      <protection locked="0"/>
    </xf>
    <xf numFmtId="0" fontId="9" fillId="0" borderId="7" xfId="0" applyFont="1" applyFill="1" applyBorder="1" applyAlignment="1" applyProtection="1">
      <alignment vertical="center" shrinkToFit="1"/>
      <protection locked="0"/>
    </xf>
    <xf numFmtId="0" fontId="9" fillId="0" borderId="11" xfId="0" applyFont="1" applyFill="1" applyBorder="1" applyAlignment="1" applyProtection="1">
      <alignment vertical="center" shrinkToFit="1"/>
      <protection locked="0"/>
    </xf>
    <xf numFmtId="178" fontId="11" fillId="3" borderId="10" xfId="0" applyNumberFormat="1" applyFont="1" applyFill="1" applyBorder="1" applyAlignment="1" applyProtection="1">
      <alignment vertical="center" shrinkToFit="1"/>
      <protection locked="0"/>
    </xf>
    <xf numFmtId="178" fontId="11" fillId="3" borderId="7" xfId="0" applyNumberFormat="1" applyFont="1" applyFill="1" applyBorder="1" applyAlignment="1" applyProtection="1">
      <alignment vertical="center" shrinkToFit="1"/>
      <protection locked="0"/>
    </xf>
    <xf numFmtId="0" fontId="11" fillId="6" borderId="7" xfId="0" applyFont="1" applyFill="1" applyBorder="1" applyAlignment="1">
      <alignment horizontal="center" vertical="center"/>
    </xf>
    <xf numFmtId="0" fontId="11" fillId="6" borderId="11"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0" xfId="0" applyFont="1" applyFill="1" applyBorder="1" applyAlignment="1">
      <alignment horizontal="right" vertical="center" wrapText="1"/>
    </xf>
    <xf numFmtId="0" fontId="11" fillId="0" borderId="7" xfId="0" applyFont="1" applyFill="1" applyBorder="1" applyAlignment="1">
      <alignment horizontal="right" vertical="center" wrapText="1"/>
    </xf>
    <xf numFmtId="0" fontId="11" fillId="0" borderId="7" xfId="0" applyFont="1" applyFill="1" applyBorder="1" applyAlignment="1">
      <alignment vertical="center"/>
    </xf>
    <xf numFmtId="0" fontId="11" fillId="0" borderId="11" xfId="0" applyFont="1" applyFill="1" applyBorder="1" applyAlignment="1">
      <alignment vertical="center"/>
    </xf>
    <xf numFmtId="178" fontId="11" fillId="3" borderId="25" xfId="0" applyNumberFormat="1" applyFont="1" applyFill="1" applyBorder="1" applyAlignment="1">
      <alignment vertical="center" shrinkToFit="1"/>
    </xf>
    <xf numFmtId="178" fontId="11" fillId="3" borderId="23" xfId="0" applyNumberFormat="1" applyFont="1" applyFill="1" applyBorder="1" applyAlignment="1">
      <alignment vertical="center" shrinkToFit="1"/>
    </xf>
    <xf numFmtId="0" fontId="11" fillId="6" borderId="23" xfId="0" applyFont="1" applyFill="1" applyBorder="1" applyAlignment="1">
      <alignment horizontal="center" vertical="center"/>
    </xf>
    <xf numFmtId="0" fontId="11" fillId="6"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5" xfId="0" applyNumberFormat="1" applyFont="1" applyFill="1" applyBorder="1" applyAlignment="1">
      <alignment vertical="center" shrinkToFit="1"/>
    </xf>
    <xf numFmtId="178" fontId="11" fillId="0" borderId="23" xfId="0" applyNumberFormat="1" applyFont="1" applyFill="1" applyBorder="1" applyAlignment="1">
      <alignment vertical="center" shrinkToFit="1"/>
    </xf>
    <xf numFmtId="0" fontId="11" fillId="6" borderId="27" xfId="0" applyFont="1" applyFill="1" applyBorder="1" applyAlignment="1">
      <alignment horizontal="center" vertical="center"/>
    </xf>
    <xf numFmtId="178" fontId="11" fillId="6" borderId="25" xfId="0" quotePrefix="1" applyNumberFormat="1" applyFont="1" applyFill="1" applyBorder="1" applyAlignment="1">
      <alignment vertical="center" shrinkToFit="1"/>
    </xf>
    <xf numFmtId="178" fontId="11" fillId="6" borderId="23" xfId="0" applyNumberFormat="1" applyFont="1" applyFill="1" applyBorder="1" applyAlignment="1">
      <alignment vertical="center" shrinkToFit="1"/>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177" fontId="11" fillId="3" borderId="12"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11" fillId="6" borderId="8"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9"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0" borderId="2" xfId="0" applyFont="1" applyFill="1" applyBorder="1" applyAlignment="1" applyProtection="1">
      <alignment vertical="center"/>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0"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8"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9"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4" borderId="10"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0" xfId="0" applyNumberFormat="1" applyFont="1" applyFill="1" applyBorder="1" applyAlignment="1" applyProtection="1">
      <alignment vertical="center"/>
      <protection locked="0"/>
    </xf>
    <xf numFmtId="49" fontId="11" fillId="3" borderId="7" xfId="0" applyNumberFormat="1" applyFont="1" applyFill="1" applyBorder="1" applyAlignment="1" applyProtection="1">
      <alignment vertical="center"/>
      <protection locked="0"/>
    </xf>
    <xf numFmtId="49" fontId="11" fillId="3" borderId="11" xfId="0" applyNumberFormat="1" applyFont="1" applyFill="1" applyBorder="1" applyAlignment="1" applyProtection="1">
      <alignment vertical="center"/>
      <protection locked="0"/>
    </xf>
    <xf numFmtId="0" fontId="11" fillId="3" borderId="10" xfId="0" applyFont="1" applyFill="1" applyBorder="1" applyAlignment="1" applyProtection="1">
      <alignment vertical="center" shrinkToFit="1"/>
      <protection locked="0"/>
    </xf>
    <xf numFmtId="0" fontId="11" fillId="3" borderId="7" xfId="0" applyFont="1" applyFill="1" applyBorder="1" applyAlignment="1" applyProtection="1">
      <alignment vertical="center" shrinkToFit="1"/>
      <protection locked="0"/>
    </xf>
    <xf numFmtId="0" fontId="11" fillId="3" borderId="11" xfId="0" applyFont="1" applyFill="1" applyBorder="1" applyAlignment="1" applyProtection="1">
      <alignment vertical="center" shrinkToFit="1"/>
      <protection locked="0"/>
    </xf>
    <xf numFmtId="49" fontId="5" fillId="3" borderId="10" xfId="0" applyNumberFormat="1" applyFont="1" applyFill="1" applyBorder="1" applyAlignment="1" applyProtection="1">
      <alignment horizontal="center" vertical="center" shrinkToFit="1"/>
      <protection locked="0"/>
    </xf>
    <xf numFmtId="49" fontId="5" fillId="3" borderId="7" xfId="0" applyNumberFormat="1" applyFont="1" applyFill="1" applyBorder="1" applyAlignment="1" applyProtection="1">
      <alignment horizontal="center" vertical="center" shrinkToFit="1"/>
      <protection locked="0"/>
    </xf>
    <xf numFmtId="49" fontId="5" fillId="3" borderId="11"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4" borderId="21" xfId="0" applyFont="1" applyFill="1" applyBorder="1" applyAlignment="1" applyProtection="1">
      <alignment horizontal="center" vertical="center"/>
      <protection locked="0"/>
    </xf>
    <xf numFmtId="0" fontId="11" fillId="2" borderId="21" xfId="0" applyFont="1" applyFill="1" applyBorder="1" applyAlignment="1">
      <alignment vertical="center"/>
    </xf>
    <xf numFmtId="0" fontId="12" fillId="0" borderId="8" xfId="0" applyFont="1" applyFill="1" applyBorder="1" applyAlignment="1">
      <alignment vertical="center" wrapText="1"/>
    </xf>
    <xf numFmtId="0" fontId="12" fillId="0" borderId="0" xfId="0" applyFont="1" applyFill="1" applyBorder="1" applyAlignment="1">
      <alignment vertical="center" wrapText="1"/>
    </xf>
    <xf numFmtId="0" fontId="9" fillId="0" borderId="4" xfId="0" applyFont="1" applyFill="1" applyBorder="1" applyAlignment="1" applyProtection="1">
      <alignment vertical="center" shrinkToFit="1"/>
      <protection locked="0"/>
    </xf>
    <xf numFmtId="0" fontId="9" fillId="0" borderId="5"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1" xfId="0" applyFont="1" applyFill="1" applyBorder="1" applyAlignment="1">
      <alignment horizontal="center" vertical="center"/>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5" fillId="8" borderId="3" xfId="0" applyFont="1" applyFill="1" applyBorder="1" applyAlignment="1" applyProtection="1">
      <alignment vertical="center"/>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17</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17</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2"/>
  <sheetViews>
    <sheetView tabSelected="1" view="pageBreakPreview" zoomScaleNormal="100" zoomScaleSheetLayoutView="100" workbookViewId="0">
      <selection activeCell="AJ2" sqref="AJ2:AK2"/>
    </sheetView>
  </sheetViews>
  <sheetFormatPr defaultRowHeight="13.5"/>
  <cols>
    <col min="1" max="39" width="2.25" style="164" customWidth="1"/>
    <col min="40" max="16384" width="9" style="164"/>
  </cols>
  <sheetData>
    <row r="1" spans="1:39">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row>
    <row r="2" spans="1:39" ht="18" customHeight="1">
      <c r="A2" s="165"/>
      <c r="B2" s="166"/>
      <c r="C2" s="167"/>
      <c r="D2" s="167"/>
      <c r="E2" s="165"/>
      <c r="F2" s="165"/>
      <c r="G2" s="165"/>
      <c r="H2" s="165"/>
      <c r="I2" s="165"/>
      <c r="J2" s="165"/>
      <c r="K2" s="165"/>
      <c r="L2" s="165"/>
      <c r="M2" s="165"/>
      <c r="N2" s="165"/>
      <c r="O2" s="165"/>
      <c r="P2" s="165"/>
      <c r="Q2" s="165"/>
      <c r="R2" s="165"/>
      <c r="S2" s="165"/>
      <c r="T2" s="165"/>
      <c r="U2" s="165"/>
      <c r="V2" s="165"/>
      <c r="W2" s="165"/>
      <c r="X2" s="165"/>
      <c r="Y2" s="165"/>
      <c r="Z2" s="165"/>
      <c r="AA2" s="165"/>
      <c r="AB2" s="168"/>
      <c r="AC2" s="169" t="s">
        <v>16</v>
      </c>
      <c r="AD2" s="200">
        <v>3</v>
      </c>
      <c r="AE2" s="200"/>
      <c r="AF2" s="170" t="s">
        <v>2</v>
      </c>
      <c r="AG2" s="200">
        <v>3</v>
      </c>
      <c r="AH2" s="200"/>
      <c r="AI2" s="170" t="s">
        <v>1</v>
      </c>
      <c r="AJ2" s="201"/>
      <c r="AK2" s="201"/>
      <c r="AL2" s="170" t="s">
        <v>0</v>
      </c>
      <c r="AM2" s="163"/>
    </row>
    <row r="3" spans="1:39" ht="38.25" customHeight="1">
      <c r="A3" s="165"/>
      <c r="B3" s="166"/>
      <c r="C3" s="167"/>
      <c r="D3" s="167"/>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row>
    <row r="4" spans="1:39">
      <c r="A4" s="168" t="s">
        <v>212</v>
      </c>
      <c r="B4" s="168"/>
      <c r="C4" s="168"/>
      <c r="D4" s="168"/>
      <c r="E4" s="168"/>
      <c r="F4" s="168"/>
      <c r="G4" s="168"/>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row>
    <row r="5" spans="1:39" ht="32.25" customHeight="1">
      <c r="A5" s="171"/>
      <c r="B5" s="171"/>
      <c r="C5" s="171"/>
      <c r="D5" s="171"/>
      <c r="E5" s="171"/>
      <c r="F5" s="171"/>
      <c r="G5" s="171"/>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row>
    <row r="6" spans="1:39" ht="18.75" customHeight="1">
      <c r="A6" s="171"/>
      <c r="B6" s="171"/>
      <c r="C6" s="171"/>
      <c r="D6" s="171"/>
      <c r="E6" s="171"/>
      <c r="F6" s="171"/>
      <c r="G6" s="171"/>
      <c r="H6" s="165"/>
      <c r="I6" s="165"/>
      <c r="J6" s="165"/>
      <c r="K6" s="165"/>
      <c r="L6" s="165"/>
      <c r="M6" s="165"/>
      <c r="N6" s="165"/>
      <c r="O6" s="165"/>
      <c r="P6" s="165"/>
      <c r="Q6" s="165"/>
      <c r="R6" s="165"/>
      <c r="S6" s="165"/>
      <c r="T6" s="172" t="s">
        <v>213</v>
      </c>
      <c r="U6" s="172"/>
      <c r="V6" s="172"/>
      <c r="W6" s="172"/>
      <c r="X6" s="172"/>
      <c r="Y6" s="172"/>
      <c r="Z6" s="172"/>
      <c r="AA6" s="172"/>
      <c r="AB6" s="172"/>
      <c r="AC6" s="172"/>
      <c r="AD6" s="172"/>
      <c r="AE6" s="172"/>
      <c r="AF6" s="172"/>
      <c r="AG6" s="172"/>
      <c r="AH6" s="172"/>
      <c r="AI6" s="172"/>
      <c r="AJ6" s="172"/>
      <c r="AK6" s="172"/>
      <c r="AL6" s="172"/>
      <c r="AM6" s="172"/>
    </row>
    <row r="7" spans="1:39" ht="18.75" customHeight="1">
      <c r="A7" s="171"/>
      <c r="B7" s="171"/>
      <c r="C7" s="171"/>
      <c r="D7" s="171"/>
      <c r="E7" s="171"/>
      <c r="F7" s="171"/>
      <c r="G7" s="171"/>
      <c r="H7" s="165"/>
      <c r="I7" s="165"/>
      <c r="J7" s="165"/>
      <c r="K7" s="165"/>
      <c r="L7" s="165"/>
      <c r="M7" s="165"/>
      <c r="N7" s="165"/>
      <c r="O7" s="165"/>
      <c r="P7" s="165"/>
      <c r="Q7" s="165"/>
      <c r="R7" s="165"/>
      <c r="S7" s="165"/>
      <c r="T7" s="172" t="s">
        <v>124</v>
      </c>
      <c r="U7" s="172"/>
      <c r="V7" s="172"/>
      <c r="W7" s="172"/>
      <c r="X7" s="172"/>
      <c r="Y7" s="172"/>
      <c r="Z7" s="172"/>
      <c r="AA7" s="172"/>
      <c r="AB7" s="172"/>
      <c r="AC7" s="172"/>
      <c r="AD7" s="172"/>
      <c r="AE7" s="172"/>
      <c r="AF7" s="172"/>
      <c r="AG7" s="172"/>
      <c r="AH7" s="172"/>
      <c r="AI7" s="172"/>
      <c r="AJ7" s="172"/>
      <c r="AK7" s="172"/>
      <c r="AL7" s="172"/>
      <c r="AM7" s="172"/>
    </row>
    <row r="8" spans="1:39" ht="18.75" customHeight="1">
      <c r="A8" s="171"/>
      <c r="B8" s="171"/>
      <c r="C8" s="171"/>
      <c r="D8" s="171"/>
      <c r="E8" s="171"/>
      <c r="F8" s="171"/>
      <c r="G8" s="171"/>
      <c r="H8" s="165"/>
      <c r="I8" s="165"/>
      <c r="J8" s="165"/>
      <c r="K8" s="165"/>
      <c r="L8" s="165"/>
      <c r="M8" s="165"/>
      <c r="N8" s="165"/>
      <c r="O8" s="165"/>
      <c r="P8" s="165"/>
      <c r="Q8" s="165"/>
      <c r="R8" s="165"/>
      <c r="S8" s="165"/>
      <c r="T8" s="172" t="s">
        <v>211</v>
      </c>
      <c r="U8" s="172"/>
      <c r="V8" s="172"/>
      <c r="W8" s="172"/>
      <c r="X8" s="172"/>
      <c r="Y8" s="172"/>
      <c r="Z8" s="172"/>
      <c r="AA8" s="172"/>
      <c r="AB8" s="172"/>
      <c r="AC8" s="172"/>
      <c r="AD8" s="172"/>
      <c r="AE8" s="172"/>
      <c r="AF8" s="172"/>
      <c r="AG8" s="172"/>
      <c r="AH8" s="172"/>
      <c r="AI8" s="172"/>
      <c r="AJ8" s="172"/>
      <c r="AK8" s="173" t="s">
        <v>223</v>
      </c>
      <c r="AL8" s="172"/>
      <c r="AM8" s="172"/>
    </row>
    <row r="9" spans="1:39" ht="48.75" customHeight="1">
      <c r="A9" s="171"/>
      <c r="B9" s="171"/>
      <c r="C9" s="171"/>
      <c r="D9" s="171"/>
      <c r="E9" s="171"/>
      <c r="F9" s="171"/>
      <c r="G9" s="171"/>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row>
    <row r="10" spans="1:39">
      <c r="A10" s="202" t="s">
        <v>214</v>
      </c>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row>
    <row r="11" spans="1:39" ht="33" customHeight="1">
      <c r="A11" s="165"/>
      <c r="B11" s="166"/>
      <c r="C11" s="167"/>
      <c r="D11" s="167"/>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row>
    <row r="12" spans="1:39">
      <c r="A12" s="203" t="s">
        <v>215</v>
      </c>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row>
    <row r="13" spans="1:39">
      <c r="A13" s="203"/>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row>
    <row r="14" spans="1:39" ht="38.25" customHeight="1">
      <c r="A14" s="16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row>
    <row r="15" spans="1:39" ht="20.25" customHeight="1">
      <c r="A15" s="165"/>
      <c r="B15" s="197" t="s">
        <v>208</v>
      </c>
      <c r="C15" s="197"/>
      <c r="D15" s="197"/>
      <c r="E15" s="197"/>
      <c r="F15" s="197"/>
      <c r="G15" s="197"/>
      <c r="H15" s="197"/>
      <c r="I15" s="197"/>
      <c r="J15" s="197"/>
      <c r="K15" s="198">
        <f ca="1">SUM(所要額一覧!$N$5:$N$59)*1000</f>
        <v>0</v>
      </c>
      <c r="L15" s="198"/>
      <c r="M15" s="198"/>
      <c r="N15" s="198"/>
      <c r="O15" s="198"/>
      <c r="P15" s="198"/>
      <c r="Q15" s="198"/>
      <c r="R15" s="198"/>
      <c r="S15" s="174" t="s">
        <v>22</v>
      </c>
      <c r="T15" s="174"/>
      <c r="U15" s="165"/>
      <c r="V15" s="165"/>
      <c r="W15" s="165"/>
      <c r="X15" s="165"/>
      <c r="Y15" s="165"/>
      <c r="Z15" s="165"/>
      <c r="AA15" s="165"/>
      <c r="AB15" s="165"/>
      <c r="AC15" s="165"/>
      <c r="AD15" s="165"/>
      <c r="AE15" s="165"/>
      <c r="AF15" s="165"/>
      <c r="AG15" s="165"/>
      <c r="AH15" s="165"/>
      <c r="AI15" s="165"/>
      <c r="AJ15" s="165"/>
      <c r="AK15" s="165"/>
      <c r="AL15" s="165"/>
      <c r="AM15" s="165"/>
    </row>
    <row r="16" spans="1:39" ht="20.25" customHeight="1">
      <c r="A16" s="165"/>
      <c r="B16" s="197" t="s">
        <v>209</v>
      </c>
      <c r="C16" s="197"/>
      <c r="D16" s="197"/>
      <c r="E16" s="197"/>
      <c r="F16" s="197"/>
      <c r="G16" s="197"/>
      <c r="H16" s="197"/>
      <c r="I16" s="197"/>
      <c r="J16" s="197"/>
      <c r="K16" s="199"/>
      <c r="L16" s="199"/>
      <c r="M16" s="199"/>
      <c r="N16" s="199"/>
      <c r="O16" s="199"/>
      <c r="P16" s="199"/>
      <c r="Q16" s="199"/>
      <c r="R16" s="199"/>
      <c r="S16" s="174" t="s">
        <v>22</v>
      </c>
      <c r="T16" s="174"/>
      <c r="U16" s="165"/>
      <c r="V16" s="165"/>
      <c r="W16" s="165"/>
      <c r="X16" s="165"/>
      <c r="Y16" s="165"/>
      <c r="Z16" s="165"/>
      <c r="AA16" s="165"/>
      <c r="AB16" s="165"/>
      <c r="AC16" s="165"/>
      <c r="AD16" s="165"/>
      <c r="AE16" s="165"/>
      <c r="AF16" s="165"/>
      <c r="AG16" s="165"/>
      <c r="AH16" s="165"/>
      <c r="AI16" s="165"/>
      <c r="AJ16" s="165"/>
      <c r="AK16" s="165"/>
      <c r="AL16" s="165"/>
      <c r="AM16" s="165"/>
    </row>
    <row r="17" spans="1:39" ht="20.25" customHeight="1">
      <c r="A17" s="165"/>
      <c r="B17" s="197" t="s">
        <v>210</v>
      </c>
      <c r="C17" s="197"/>
      <c r="D17" s="197"/>
      <c r="E17" s="197"/>
      <c r="F17" s="197"/>
      <c r="G17" s="197"/>
      <c r="H17" s="197"/>
      <c r="I17" s="197"/>
      <c r="J17" s="197"/>
      <c r="K17" s="198">
        <f ca="1">+K15-K16</f>
        <v>0</v>
      </c>
      <c r="L17" s="198"/>
      <c r="M17" s="198"/>
      <c r="N17" s="198"/>
      <c r="O17" s="198"/>
      <c r="P17" s="198"/>
      <c r="Q17" s="198"/>
      <c r="R17" s="198"/>
      <c r="S17" s="174" t="s">
        <v>22</v>
      </c>
      <c r="T17" s="174"/>
      <c r="U17" s="165"/>
      <c r="V17" s="165"/>
      <c r="W17" s="165"/>
      <c r="X17" s="165"/>
      <c r="Y17" s="165"/>
      <c r="Z17" s="165"/>
      <c r="AA17" s="165"/>
      <c r="AB17" s="165"/>
      <c r="AC17" s="165"/>
      <c r="AD17" s="165"/>
      <c r="AE17" s="165"/>
      <c r="AF17" s="165"/>
      <c r="AG17" s="165"/>
      <c r="AH17" s="165"/>
      <c r="AI17" s="165"/>
      <c r="AJ17" s="165"/>
      <c r="AK17" s="165"/>
      <c r="AL17" s="165"/>
      <c r="AM17" s="165"/>
    </row>
    <row r="18" spans="1:39">
      <c r="A18" s="165"/>
      <c r="B18" s="174"/>
      <c r="C18" s="174"/>
      <c r="D18" s="174"/>
      <c r="E18" s="174"/>
      <c r="F18" s="174"/>
      <c r="G18" s="174"/>
      <c r="H18" s="174"/>
      <c r="I18" s="174"/>
      <c r="J18" s="174"/>
      <c r="K18" s="174"/>
      <c r="L18" s="174"/>
      <c r="M18" s="174"/>
      <c r="N18" s="174"/>
      <c r="O18" s="174"/>
      <c r="P18" s="174"/>
      <c r="Q18" s="174"/>
      <c r="R18" s="174"/>
      <c r="S18" s="174"/>
      <c r="T18" s="174"/>
      <c r="U18" s="165"/>
      <c r="V18" s="165"/>
      <c r="W18" s="165"/>
      <c r="X18" s="165"/>
      <c r="Y18" s="165"/>
      <c r="Z18" s="165"/>
      <c r="AA18" s="165"/>
      <c r="AB18" s="165"/>
      <c r="AC18" s="165"/>
      <c r="AD18" s="165"/>
      <c r="AE18" s="165"/>
      <c r="AF18" s="165"/>
      <c r="AG18" s="165"/>
      <c r="AH18" s="165"/>
      <c r="AI18" s="165"/>
      <c r="AJ18" s="165"/>
      <c r="AK18" s="165"/>
      <c r="AL18" s="165"/>
      <c r="AM18" s="165"/>
    </row>
    <row r="19" spans="1:39">
      <c r="A19" s="165"/>
      <c r="B19" s="175" t="s">
        <v>190</v>
      </c>
      <c r="C19" s="176"/>
      <c r="D19" s="174"/>
      <c r="E19" s="174"/>
      <c r="F19" s="174"/>
      <c r="G19" s="174"/>
      <c r="H19" s="174"/>
      <c r="I19" s="174"/>
      <c r="J19" s="177"/>
      <c r="K19" s="174"/>
      <c r="L19" s="174"/>
      <c r="M19" s="174"/>
      <c r="N19" s="174"/>
      <c r="O19" s="174"/>
      <c r="P19" s="174"/>
      <c r="Q19" s="174"/>
      <c r="R19" s="174"/>
      <c r="S19" s="174"/>
      <c r="T19" s="174"/>
      <c r="U19" s="165"/>
      <c r="V19" s="165"/>
      <c r="W19" s="165"/>
      <c r="X19" s="165"/>
      <c r="Y19" s="165"/>
      <c r="Z19" s="165"/>
      <c r="AA19" s="165"/>
      <c r="AB19" s="165"/>
      <c r="AC19" s="165"/>
      <c r="AD19" s="165"/>
      <c r="AE19" s="165"/>
      <c r="AF19" s="165"/>
      <c r="AG19" s="165"/>
      <c r="AH19" s="165"/>
      <c r="AI19" s="165"/>
      <c r="AJ19" s="165"/>
      <c r="AK19" s="165"/>
      <c r="AL19" s="165"/>
      <c r="AM19" s="165"/>
    </row>
    <row r="20" spans="1:39" ht="13.5" customHeight="1">
      <c r="A20" s="165"/>
      <c r="B20" s="174"/>
      <c r="C20" s="196" t="s">
        <v>225</v>
      </c>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78"/>
      <c r="AF20" s="178"/>
      <c r="AG20" s="186">
        <f ca="1">SUM(所要額一覧!$H$5:$H$59)</f>
        <v>0</v>
      </c>
      <c r="AH20" s="186"/>
      <c r="AI20" s="186"/>
      <c r="AJ20" s="186"/>
      <c r="AK20" s="186"/>
      <c r="AL20" s="179" t="s">
        <v>11</v>
      </c>
      <c r="AM20" s="178"/>
    </row>
    <row r="21" spans="1:39" ht="24" customHeight="1">
      <c r="A21" s="165"/>
      <c r="B21" s="174"/>
      <c r="C21" s="196" t="s">
        <v>221</v>
      </c>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65"/>
      <c r="AD21" s="165"/>
      <c r="AE21" s="178"/>
      <c r="AF21" s="178"/>
      <c r="AG21" s="186">
        <f ca="1">SUM(所要額一覧!$J$5:$J$59)</f>
        <v>0</v>
      </c>
      <c r="AH21" s="186"/>
      <c r="AI21" s="186"/>
      <c r="AJ21" s="186"/>
      <c r="AK21" s="186"/>
      <c r="AL21" s="179" t="s">
        <v>11</v>
      </c>
      <c r="AM21" s="178"/>
    </row>
    <row r="22" spans="1:39" ht="24" customHeight="1">
      <c r="A22" s="165"/>
      <c r="B22" s="174"/>
      <c r="C22" s="196" t="s">
        <v>222</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65"/>
      <c r="AD22" s="165"/>
      <c r="AE22" s="178"/>
      <c r="AF22" s="178"/>
      <c r="AG22" s="186">
        <f ca="1">SUM(所要額一覧!$K$5:$K$59)</f>
        <v>0</v>
      </c>
      <c r="AH22" s="186"/>
      <c r="AI22" s="186"/>
      <c r="AJ22" s="186"/>
      <c r="AK22" s="186"/>
      <c r="AL22" s="179" t="s">
        <v>11</v>
      </c>
      <c r="AM22" s="178"/>
    </row>
    <row r="23" spans="1:39" ht="24" customHeight="1">
      <c r="A23" s="165"/>
      <c r="B23" s="174"/>
      <c r="C23" s="196" t="s">
        <v>226</v>
      </c>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78"/>
      <c r="AF23" s="178"/>
      <c r="AG23" s="186">
        <f ca="1">SUM(所要額一覧!$L$5:$L$59)</f>
        <v>0</v>
      </c>
      <c r="AH23" s="186"/>
      <c r="AI23" s="186"/>
      <c r="AJ23" s="186"/>
      <c r="AK23" s="186"/>
      <c r="AL23" s="179" t="s">
        <v>11</v>
      </c>
      <c r="AM23" s="178"/>
    </row>
    <row r="24" spans="1:39" ht="14.25" customHeight="1">
      <c r="A24" s="165"/>
      <c r="B24" s="174"/>
      <c r="C24" s="196" t="s">
        <v>227</v>
      </c>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86">
        <f ca="1">SUM(所要額一覧!$M$5:$M$59)</f>
        <v>0</v>
      </c>
      <c r="AH24" s="186"/>
      <c r="AI24" s="186"/>
      <c r="AJ24" s="186"/>
      <c r="AK24" s="186"/>
      <c r="AL24" s="179" t="s">
        <v>11</v>
      </c>
      <c r="AM24" s="178"/>
    </row>
    <row r="25" spans="1:39">
      <c r="A25" s="165"/>
      <c r="B25" s="174"/>
      <c r="C25" s="180"/>
      <c r="D25" s="180"/>
      <c r="E25" s="180"/>
      <c r="F25" s="180"/>
      <c r="G25" s="180"/>
      <c r="H25" s="180"/>
      <c r="I25" s="180"/>
      <c r="J25" s="180"/>
      <c r="K25" s="180"/>
      <c r="L25" s="180"/>
      <c r="M25" s="180"/>
      <c r="N25" s="180"/>
      <c r="O25" s="180"/>
      <c r="P25" s="180"/>
      <c r="Q25" s="180"/>
      <c r="R25" s="180"/>
      <c r="S25" s="180"/>
      <c r="T25" s="180"/>
      <c r="U25" s="180"/>
      <c r="V25" s="180"/>
      <c r="W25" s="180"/>
      <c r="X25" s="181"/>
      <c r="Y25" s="181"/>
      <c r="Z25" s="181"/>
      <c r="AA25" s="181"/>
      <c r="AB25" s="181"/>
      <c r="AC25" s="165"/>
      <c r="AD25" s="165"/>
      <c r="AE25" s="165"/>
      <c r="AF25" s="165"/>
      <c r="AG25" s="165"/>
      <c r="AH25" s="165"/>
      <c r="AI25" s="165"/>
      <c r="AJ25" s="165"/>
      <c r="AK25" s="165"/>
      <c r="AL25" s="165"/>
      <c r="AM25" s="165"/>
    </row>
    <row r="26" spans="1:39">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row>
    <row r="27" spans="1:39">
      <c r="A27" s="179"/>
      <c r="B27" s="179" t="s">
        <v>191</v>
      </c>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row>
    <row r="28" spans="1:39">
      <c r="A28" s="179"/>
      <c r="B28" s="179" t="s">
        <v>216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row>
    <row r="29" spans="1:39">
      <c r="A29" s="179"/>
      <c r="B29" s="179" t="s">
        <v>217</v>
      </c>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row>
    <row r="30" spans="1:39">
      <c r="A30" s="179"/>
      <c r="B30" s="179"/>
      <c r="C30" s="179" t="s">
        <v>241</v>
      </c>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row>
    <row r="31" spans="1:39">
      <c r="A31" s="179"/>
      <c r="B31" s="179" t="s">
        <v>218</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row>
    <row r="32" spans="1:39">
      <c r="A32" s="179"/>
      <c r="B32" s="179" t="s">
        <v>240</v>
      </c>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row>
    <row r="33" spans="1:39">
      <c r="A33" s="179"/>
      <c r="B33" s="182"/>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row>
    <row r="34" spans="1:39">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row>
    <row r="35" spans="1:39">
      <c r="A35" s="179"/>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row>
    <row r="36" spans="1:39">
      <c r="A36" s="179"/>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row>
    <row r="37" spans="1:39">
      <c r="A37" s="179"/>
      <c r="B37" s="179"/>
      <c r="C37" s="179"/>
      <c r="D37" s="179"/>
      <c r="E37" s="179"/>
      <c r="F37" s="179"/>
      <c r="G37" s="179"/>
      <c r="H37" s="179"/>
      <c r="I37" s="179"/>
      <c r="J37" s="179"/>
      <c r="K37" s="179"/>
      <c r="L37" s="179"/>
      <c r="M37" s="179"/>
      <c r="N37" s="179"/>
      <c r="O37" s="179"/>
      <c r="P37" s="179"/>
      <c r="Q37" s="179"/>
      <c r="R37" s="179"/>
      <c r="S37" s="179"/>
      <c r="T37" s="179"/>
      <c r="U37" s="176"/>
      <c r="V37" s="179"/>
      <c r="W37" s="179"/>
      <c r="X37" s="179"/>
      <c r="Y37" s="179"/>
      <c r="Z37" s="179"/>
      <c r="AA37" s="179"/>
      <c r="AB37" s="179"/>
      <c r="AC37" s="179"/>
      <c r="AD37" s="179"/>
      <c r="AE37" s="179"/>
      <c r="AF37" s="179"/>
      <c r="AG37" s="179"/>
      <c r="AH37" s="179"/>
      <c r="AI37" s="179"/>
      <c r="AJ37" s="179"/>
      <c r="AK37" s="179"/>
      <c r="AL37" s="179"/>
      <c r="AM37" s="179"/>
    </row>
    <row r="38" spans="1:39">
      <c r="A38" s="179"/>
      <c r="B38" s="179"/>
      <c r="C38" s="179"/>
      <c r="D38" s="179"/>
      <c r="E38" s="179"/>
      <c r="F38" s="179"/>
      <c r="G38" s="179"/>
      <c r="H38" s="179"/>
      <c r="I38" s="179"/>
      <c r="J38" s="179"/>
      <c r="K38" s="179"/>
      <c r="L38" s="179" t="s">
        <v>219</v>
      </c>
      <c r="M38" s="176"/>
      <c r="N38" s="176"/>
      <c r="O38" s="176"/>
      <c r="P38" s="179"/>
      <c r="Q38" s="176"/>
      <c r="R38" s="179"/>
      <c r="S38" s="179"/>
      <c r="T38" s="179"/>
      <c r="U38" s="179"/>
      <c r="V38" s="179"/>
      <c r="W38" s="179"/>
      <c r="X38" s="179"/>
      <c r="Y38" s="179"/>
      <c r="Z38" s="179"/>
      <c r="AA38" s="179"/>
      <c r="AB38" s="179"/>
      <c r="AC38" s="179"/>
      <c r="AD38" s="179"/>
      <c r="AE38" s="179"/>
      <c r="AF38" s="179"/>
      <c r="AG38" s="179"/>
      <c r="AH38" s="179"/>
      <c r="AI38" s="179"/>
      <c r="AJ38" s="179"/>
      <c r="AK38" s="179"/>
      <c r="AL38" s="179"/>
      <c r="AM38" s="179"/>
    </row>
    <row r="39" spans="1:39">
      <c r="A39" s="179"/>
      <c r="B39" s="179"/>
      <c r="C39" s="179"/>
      <c r="D39" s="179"/>
      <c r="E39" s="179"/>
      <c r="F39" s="179"/>
      <c r="G39" s="179"/>
      <c r="H39" s="179"/>
      <c r="I39" s="179"/>
      <c r="J39" s="179"/>
      <c r="K39" s="179"/>
      <c r="L39" s="179"/>
      <c r="M39" s="183" t="s">
        <v>125</v>
      </c>
      <c r="N39" s="184"/>
      <c r="O39" s="184"/>
      <c r="P39" s="184"/>
      <c r="Q39" s="184"/>
      <c r="R39" s="184"/>
      <c r="S39" s="184"/>
      <c r="T39" s="185"/>
      <c r="U39" s="353"/>
      <c r="V39" s="354"/>
      <c r="W39" s="354"/>
      <c r="X39" s="354"/>
      <c r="Y39" s="354"/>
      <c r="Z39" s="354"/>
      <c r="AA39" s="354"/>
      <c r="AB39" s="354"/>
      <c r="AC39" s="354"/>
      <c r="AD39" s="354"/>
      <c r="AE39" s="354"/>
      <c r="AF39" s="354"/>
      <c r="AG39" s="354"/>
      <c r="AH39" s="354"/>
      <c r="AI39" s="354"/>
      <c r="AJ39" s="354"/>
      <c r="AK39" s="354"/>
      <c r="AL39" s="355"/>
      <c r="AM39" s="179"/>
    </row>
    <row r="40" spans="1:39">
      <c r="A40" s="179"/>
      <c r="B40" s="179"/>
      <c r="C40" s="179"/>
      <c r="D40" s="179"/>
      <c r="E40" s="179"/>
      <c r="F40" s="179"/>
      <c r="G40" s="179"/>
      <c r="H40" s="179"/>
      <c r="I40" s="179"/>
      <c r="J40" s="179"/>
      <c r="K40" s="179"/>
      <c r="L40" s="179"/>
      <c r="M40" s="183" t="s">
        <v>126</v>
      </c>
      <c r="N40" s="184"/>
      <c r="O40" s="184"/>
      <c r="P40" s="184"/>
      <c r="Q40" s="184"/>
      <c r="R40" s="184"/>
      <c r="S40" s="184"/>
      <c r="T40" s="185"/>
      <c r="U40" s="353"/>
      <c r="V40" s="354"/>
      <c r="W40" s="354"/>
      <c r="X40" s="354"/>
      <c r="Y40" s="354"/>
      <c r="Z40" s="354"/>
      <c r="AA40" s="354"/>
      <c r="AB40" s="354"/>
      <c r="AC40" s="354"/>
      <c r="AD40" s="354"/>
      <c r="AE40" s="354"/>
      <c r="AF40" s="354"/>
      <c r="AG40" s="354"/>
      <c r="AH40" s="354"/>
      <c r="AI40" s="354"/>
      <c r="AJ40" s="354"/>
      <c r="AK40" s="354"/>
      <c r="AL40" s="355"/>
      <c r="AM40" s="179"/>
    </row>
    <row r="41" spans="1:39">
      <c r="A41" s="179"/>
      <c r="B41" s="179"/>
      <c r="C41" s="179"/>
      <c r="D41" s="179"/>
      <c r="E41" s="179"/>
      <c r="F41" s="179"/>
      <c r="G41" s="179"/>
      <c r="H41" s="179"/>
      <c r="I41" s="179"/>
      <c r="J41" s="179"/>
      <c r="K41" s="179"/>
      <c r="L41" s="179"/>
      <c r="M41" s="187" t="s">
        <v>127</v>
      </c>
      <c r="N41" s="188"/>
      <c r="O41" s="188"/>
      <c r="P41" s="189"/>
      <c r="Q41" s="193" t="s">
        <v>3</v>
      </c>
      <c r="R41" s="194"/>
      <c r="S41" s="194"/>
      <c r="T41" s="195"/>
      <c r="U41" s="353"/>
      <c r="V41" s="354"/>
      <c r="W41" s="354"/>
      <c r="X41" s="354"/>
      <c r="Y41" s="354"/>
      <c r="Z41" s="354"/>
      <c r="AA41" s="354"/>
      <c r="AB41" s="354"/>
      <c r="AC41" s="354"/>
      <c r="AD41" s="354"/>
      <c r="AE41" s="354"/>
      <c r="AF41" s="354"/>
      <c r="AG41" s="354"/>
      <c r="AH41" s="354"/>
      <c r="AI41" s="354"/>
      <c r="AJ41" s="354"/>
      <c r="AK41" s="354"/>
      <c r="AL41" s="355"/>
      <c r="AM41" s="179"/>
    </row>
    <row r="42" spans="1:39">
      <c r="A42" s="179"/>
      <c r="B42" s="179"/>
      <c r="C42" s="179"/>
      <c r="D42" s="179"/>
      <c r="E42" s="179"/>
      <c r="F42" s="179"/>
      <c r="G42" s="179"/>
      <c r="H42" s="179"/>
      <c r="I42" s="179"/>
      <c r="J42" s="179"/>
      <c r="K42" s="179"/>
      <c r="L42" s="179"/>
      <c r="M42" s="190"/>
      <c r="N42" s="191"/>
      <c r="O42" s="191"/>
      <c r="P42" s="192"/>
      <c r="Q42" s="193" t="s">
        <v>220</v>
      </c>
      <c r="R42" s="194"/>
      <c r="S42" s="194"/>
      <c r="T42" s="195"/>
      <c r="U42" s="353"/>
      <c r="V42" s="354"/>
      <c r="W42" s="354"/>
      <c r="X42" s="354"/>
      <c r="Y42" s="354"/>
      <c r="Z42" s="354"/>
      <c r="AA42" s="354"/>
      <c r="AB42" s="354"/>
      <c r="AC42" s="354"/>
      <c r="AD42" s="354"/>
      <c r="AE42" s="354"/>
      <c r="AF42" s="354"/>
      <c r="AG42" s="354"/>
      <c r="AH42" s="354"/>
      <c r="AI42" s="354"/>
      <c r="AJ42" s="354"/>
      <c r="AK42" s="354"/>
      <c r="AL42" s="355"/>
      <c r="AM42" s="179"/>
    </row>
  </sheetData>
  <sheetProtection sheet="1" objects="1" scenarios="1"/>
  <mergeCells count="24">
    <mergeCell ref="AD2:AE2"/>
    <mergeCell ref="AG2:AH2"/>
    <mergeCell ref="AJ2:AK2"/>
    <mergeCell ref="A10:AM10"/>
    <mergeCell ref="A12:AM13"/>
    <mergeCell ref="B15:J15"/>
    <mergeCell ref="K15:R15"/>
    <mergeCell ref="B16:J16"/>
    <mergeCell ref="K16:R16"/>
    <mergeCell ref="B17:J17"/>
    <mergeCell ref="K17:R17"/>
    <mergeCell ref="M41:P42"/>
    <mergeCell ref="Q41:T41"/>
    <mergeCell ref="Q42:T42"/>
    <mergeCell ref="C20:AD20"/>
    <mergeCell ref="C21:AB21"/>
    <mergeCell ref="C22:AB22"/>
    <mergeCell ref="C23:AD23"/>
    <mergeCell ref="C24:AF24"/>
    <mergeCell ref="AG20:AK20"/>
    <mergeCell ref="AG21:AK21"/>
    <mergeCell ref="AG22:AK22"/>
    <mergeCell ref="AG23:AK23"/>
    <mergeCell ref="AG24:AK24"/>
  </mergeCells>
  <phoneticPr fontId="3"/>
  <printOptions horizontalCentered="1"/>
  <pageMargins left="0.70866141732283472" right="0.5118110236220472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1"/>
  <sheetViews>
    <sheetView showZeros="0" view="pageBreakPreview" zoomScaleNormal="100" zoomScaleSheetLayoutView="100" workbookViewId="0">
      <selection activeCell="A24" sqref="A24"/>
    </sheetView>
  </sheetViews>
  <sheetFormatPr defaultColWidth="2.25" defaultRowHeight="13.5"/>
  <cols>
    <col min="1" max="1" width="3.125" style="6" customWidth="1"/>
    <col min="2" max="2" width="30.25" style="6" customWidth="1"/>
    <col min="3" max="3" width="12.875" style="6" customWidth="1"/>
    <col min="4" max="4" width="20.875" style="6" customWidth="1"/>
    <col min="5" max="5" width="13.875" style="6" bestFit="1" customWidth="1"/>
    <col min="6" max="6" width="20.875" style="6" customWidth="1"/>
    <col min="7" max="7" width="13.875" style="6" hidden="1" customWidth="1"/>
    <col min="8" max="8" width="11.25" style="6" customWidth="1"/>
    <col min="9" max="9" width="7.375" style="6" hidden="1" customWidth="1"/>
    <col min="10" max="14" width="11.25" style="6" customWidth="1"/>
    <col min="15" max="15" width="1" style="6" customWidth="1"/>
    <col min="16" max="16384" width="2.25" style="6"/>
  </cols>
  <sheetData>
    <row r="1" spans="1:15">
      <c r="A1" s="6" t="s">
        <v>242</v>
      </c>
    </row>
    <row r="2" spans="1:15">
      <c r="A2" s="104"/>
    </row>
    <row r="3" spans="1:15" ht="18" customHeight="1">
      <c r="A3" s="210" t="s">
        <v>123</v>
      </c>
      <c r="B3" s="207" t="s">
        <v>13</v>
      </c>
      <c r="C3" s="211" t="s">
        <v>21</v>
      </c>
      <c r="D3" s="207" t="s">
        <v>14</v>
      </c>
      <c r="E3" s="207" t="s">
        <v>3</v>
      </c>
      <c r="F3" s="212" t="s">
        <v>53</v>
      </c>
      <c r="G3" s="204"/>
      <c r="H3" s="208" t="s">
        <v>243</v>
      </c>
      <c r="I3" s="208"/>
      <c r="J3" s="208"/>
      <c r="K3" s="208"/>
      <c r="L3" s="208"/>
      <c r="M3" s="208"/>
      <c r="N3" s="209"/>
      <c r="O3" s="206"/>
    </row>
    <row r="4" spans="1:15" ht="58.5" customHeight="1">
      <c r="A4" s="210"/>
      <c r="B4" s="207"/>
      <c r="C4" s="211"/>
      <c r="D4" s="207"/>
      <c r="E4" s="207"/>
      <c r="F4" s="213"/>
      <c r="G4" s="205"/>
      <c r="H4" s="103" t="s">
        <v>177</v>
      </c>
      <c r="I4" s="103" t="s">
        <v>122</v>
      </c>
      <c r="J4" s="103" t="s">
        <v>176</v>
      </c>
      <c r="K4" s="129" t="s">
        <v>175</v>
      </c>
      <c r="L4" s="103" t="s">
        <v>47</v>
      </c>
      <c r="M4" s="102" t="s">
        <v>48</v>
      </c>
      <c r="N4" s="120" t="s">
        <v>15</v>
      </c>
      <c r="O4" s="206"/>
    </row>
    <row r="5" spans="1:15" ht="22.5" customHeight="1">
      <c r="A5" s="158">
        <v>1</v>
      </c>
      <c r="B5" s="135">
        <f ca="1">IFERROR(INDIRECT("個票"&amp;$A5&amp;"！$t$7"),"")</f>
        <v>0</v>
      </c>
      <c r="C5" s="135">
        <f ca="1">IFERROR(INDIRECT("個票"&amp;$A5&amp;"！$h$7"),"")</f>
        <v>0</v>
      </c>
      <c r="D5" s="135">
        <f ca="1">IFERROR(INDIRECT("個票"&amp;$A5&amp;"！$l$10"),"")</f>
        <v>0</v>
      </c>
      <c r="E5" s="135">
        <f ca="1">IFERROR(INDIRECT("個票"&amp;$A5&amp;"！$w$9"),"")</f>
        <v>0</v>
      </c>
      <c r="F5" s="135" t="str">
        <f ca="1">IFERROR(INDIRECT("個票"&amp;$A5&amp;"！$ｄ$9")&amp;INDIRECT("個票"&amp;$A5&amp;"！$ｈ$9"),"")</f>
        <v>島根県</v>
      </c>
      <c r="G5" s="160"/>
      <c r="H5" s="107">
        <f ca="1">IFERROR(INDIRECT("個票"&amp;$A5&amp;"！$ai$21"),"")</f>
        <v>0</v>
      </c>
      <c r="I5" s="108">
        <f ca="1">IFERROR(INDIRECT("個票"&amp;$A5&amp;"！$ao$22"),"")</f>
        <v>0</v>
      </c>
      <c r="J5" s="107" t="str">
        <f ca="1">IFERROR(INDIRECT("個票"&amp;$A5&amp;"！$ai$24"),"")</f>
        <v/>
      </c>
      <c r="K5" s="107" t="str">
        <f ca="1">IFERROR(INDIRECT("個票"&amp;$A5&amp;"！$ai$40"),"")</f>
        <v/>
      </c>
      <c r="L5" s="107">
        <f ca="1">IFERROR(INDIRECT("個票"&amp;$A5&amp;"！$ai$52"),"")</f>
        <v>0</v>
      </c>
      <c r="M5" s="109" t="str">
        <f ca="1">IFERROR(INDIRECT("個票"&amp;$A5&amp;"！$ai$57"),"")</f>
        <v/>
      </c>
      <c r="N5" s="107">
        <f ca="1">SUM(H5,J5,,K5,L5,M5)</f>
        <v>0</v>
      </c>
      <c r="O5" s="162"/>
    </row>
    <row r="6" spans="1:15" ht="22.5" customHeight="1">
      <c r="A6" s="158">
        <v>2</v>
      </c>
      <c r="B6" s="135" t="str">
        <f t="shared" ref="B6:B24" ca="1" si="0">IFERROR(INDIRECT("個票"&amp;$A6&amp;"！$t$7"),"")</f>
        <v/>
      </c>
      <c r="C6" s="135" t="str">
        <f t="shared" ref="C6:C24" ca="1" si="1">IFERROR(INDIRECT("個票"&amp;$A6&amp;"！$h$7"),"")</f>
        <v/>
      </c>
      <c r="D6" s="135" t="str">
        <f t="shared" ref="D6:D24" ca="1" si="2">IFERROR(INDIRECT("個票"&amp;$A6&amp;"！$l$10"),"")</f>
        <v/>
      </c>
      <c r="E6" s="135" t="str">
        <f t="shared" ref="E6:E24" ca="1" si="3">IFERROR(INDIRECT("個票"&amp;$A6&amp;"！$w$9"),"")</f>
        <v/>
      </c>
      <c r="F6" s="135" t="str">
        <f t="shared" ref="F6:F24" ca="1" si="4">IFERROR(INDIRECT("個票"&amp;$A6&amp;"！$ｄ$9")&amp;INDIRECT("個票"&amp;$A6&amp;"！$ｈ$9"),"")</f>
        <v/>
      </c>
      <c r="G6" s="160"/>
      <c r="H6" s="107" t="str">
        <f t="shared" ref="H6:H24" ca="1" si="5">IFERROR(INDIRECT("個票"&amp;$A6&amp;"！$ai$21"),"")</f>
        <v/>
      </c>
      <c r="I6" s="108" t="str">
        <f t="shared" ref="I6:I24" ca="1" si="6">IFERROR(INDIRECT("個票"&amp;$A6&amp;"！$ao$22"),"")</f>
        <v/>
      </c>
      <c r="J6" s="107" t="str">
        <f t="shared" ref="J6:J24" ca="1" si="7">IFERROR(INDIRECT("個票"&amp;$A6&amp;"！$ai$24"),"")</f>
        <v/>
      </c>
      <c r="K6" s="107" t="str">
        <f t="shared" ref="K6:K24" ca="1" si="8">IFERROR(INDIRECT("個票"&amp;$A6&amp;"！$ai$40"),"")</f>
        <v/>
      </c>
      <c r="L6" s="107" t="str">
        <f t="shared" ref="L6:L24" ca="1" si="9">IFERROR(INDIRECT("個票"&amp;$A6&amp;"！$ai$52"),"")</f>
        <v/>
      </c>
      <c r="M6" s="109" t="str">
        <f t="shared" ref="M6:M24" ca="1" si="10">IFERROR(INDIRECT("個票"&amp;$A6&amp;"！$ai$57"),"")</f>
        <v/>
      </c>
      <c r="N6" s="107">
        <f t="shared" ref="N6:N17" ca="1" si="11">SUM(H6,J6,,K6,L6,M6)</f>
        <v>0</v>
      </c>
      <c r="O6" s="162"/>
    </row>
    <row r="7" spans="1:15" ht="22.5" customHeight="1">
      <c r="A7" s="158">
        <v>3</v>
      </c>
      <c r="B7" s="135" t="str">
        <f t="shared" ca="1" si="0"/>
        <v/>
      </c>
      <c r="C7" s="135" t="str">
        <f t="shared" ca="1" si="1"/>
        <v/>
      </c>
      <c r="D7" s="135" t="str">
        <f t="shared" ca="1" si="2"/>
        <v/>
      </c>
      <c r="E7" s="135" t="str">
        <f t="shared" ca="1" si="3"/>
        <v/>
      </c>
      <c r="F7" s="135" t="str">
        <f t="shared" ca="1" si="4"/>
        <v/>
      </c>
      <c r="G7" s="160"/>
      <c r="H7" s="107" t="str">
        <f t="shared" ca="1" si="5"/>
        <v/>
      </c>
      <c r="I7" s="108" t="str">
        <f t="shared" ca="1" si="6"/>
        <v/>
      </c>
      <c r="J7" s="107" t="str">
        <f t="shared" ca="1" si="7"/>
        <v/>
      </c>
      <c r="K7" s="107" t="str">
        <f t="shared" ca="1" si="8"/>
        <v/>
      </c>
      <c r="L7" s="107" t="str">
        <f t="shared" ca="1" si="9"/>
        <v/>
      </c>
      <c r="M7" s="109" t="str">
        <f t="shared" ca="1" si="10"/>
        <v/>
      </c>
      <c r="N7" s="107">
        <f t="shared" ca="1" si="11"/>
        <v>0</v>
      </c>
      <c r="O7" s="162"/>
    </row>
    <row r="8" spans="1:15" ht="22.5" customHeight="1">
      <c r="A8" s="158">
        <v>4</v>
      </c>
      <c r="B8" s="135" t="str">
        <f t="shared" ca="1" si="0"/>
        <v/>
      </c>
      <c r="C8" s="135" t="str">
        <f t="shared" ca="1" si="1"/>
        <v/>
      </c>
      <c r="D8" s="135" t="str">
        <f t="shared" ca="1" si="2"/>
        <v/>
      </c>
      <c r="E8" s="135" t="str">
        <f t="shared" ca="1" si="3"/>
        <v/>
      </c>
      <c r="F8" s="135" t="str">
        <f t="shared" ca="1" si="4"/>
        <v/>
      </c>
      <c r="G8" s="160"/>
      <c r="H8" s="107" t="str">
        <f t="shared" ca="1" si="5"/>
        <v/>
      </c>
      <c r="I8" s="108" t="str">
        <f t="shared" ca="1" si="6"/>
        <v/>
      </c>
      <c r="J8" s="107" t="str">
        <f t="shared" ca="1" si="7"/>
        <v/>
      </c>
      <c r="K8" s="107" t="str">
        <f t="shared" ca="1" si="8"/>
        <v/>
      </c>
      <c r="L8" s="107" t="str">
        <f t="shared" ca="1" si="9"/>
        <v/>
      </c>
      <c r="M8" s="109" t="str">
        <f t="shared" ca="1" si="10"/>
        <v/>
      </c>
      <c r="N8" s="107">
        <f t="shared" ca="1" si="11"/>
        <v>0</v>
      </c>
      <c r="O8" s="162"/>
    </row>
    <row r="9" spans="1:15" ht="22.5" customHeight="1">
      <c r="A9" s="158">
        <v>5</v>
      </c>
      <c r="B9" s="135" t="str">
        <f t="shared" ca="1" si="0"/>
        <v/>
      </c>
      <c r="C9" s="135" t="str">
        <f t="shared" ca="1" si="1"/>
        <v/>
      </c>
      <c r="D9" s="135" t="str">
        <f t="shared" ca="1" si="2"/>
        <v/>
      </c>
      <c r="E9" s="135" t="str">
        <f t="shared" ca="1" si="3"/>
        <v/>
      </c>
      <c r="F9" s="135" t="str">
        <f t="shared" ca="1" si="4"/>
        <v/>
      </c>
      <c r="G9" s="160"/>
      <c r="H9" s="107" t="str">
        <f t="shared" ca="1" si="5"/>
        <v/>
      </c>
      <c r="I9" s="108" t="str">
        <f t="shared" ca="1" si="6"/>
        <v/>
      </c>
      <c r="J9" s="107" t="str">
        <f t="shared" ca="1" si="7"/>
        <v/>
      </c>
      <c r="K9" s="107" t="str">
        <f t="shared" ca="1" si="8"/>
        <v/>
      </c>
      <c r="L9" s="107" t="str">
        <f t="shared" ca="1" si="9"/>
        <v/>
      </c>
      <c r="M9" s="109" t="str">
        <f t="shared" ca="1" si="10"/>
        <v/>
      </c>
      <c r="N9" s="107">
        <f t="shared" ca="1" si="11"/>
        <v>0</v>
      </c>
      <c r="O9" s="162"/>
    </row>
    <row r="10" spans="1:15" ht="22.5" customHeight="1">
      <c r="A10" s="158">
        <v>6</v>
      </c>
      <c r="B10" s="135" t="str">
        <f t="shared" ca="1" si="0"/>
        <v/>
      </c>
      <c r="C10" s="135" t="str">
        <f t="shared" ca="1" si="1"/>
        <v/>
      </c>
      <c r="D10" s="135" t="str">
        <f t="shared" ca="1" si="2"/>
        <v/>
      </c>
      <c r="E10" s="135" t="str">
        <f t="shared" ca="1" si="3"/>
        <v/>
      </c>
      <c r="F10" s="135" t="str">
        <f t="shared" ca="1" si="4"/>
        <v/>
      </c>
      <c r="G10" s="160"/>
      <c r="H10" s="107" t="str">
        <f t="shared" ca="1" si="5"/>
        <v/>
      </c>
      <c r="I10" s="108" t="str">
        <f t="shared" ca="1" si="6"/>
        <v/>
      </c>
      <c r="J10" s="107" t="str">
        <f t="shared" ca="1" si="7"/>
        <v/>
      </c>
      <c r="K10" s="107" t="str">
        <f t="shared" ca="1" si="8"/>
        <v/>
      </c>
      <c r="L10" s="107" t="str">
        <f t="shared" ca="1" si="9"/>
        <v/>
      </c>
      <c r="M10" s="109" t="str">
        <f t="shared" ca="1" si="10"/>
        <v/>
      </c>
      <c r="N10" s="107">
        <f t="shared" ca="1" si="11"/>
        <v>0</v>
      </c>
      <c r="O10" s="162"/>
    </row>
    <row r="11" spans="1:15" ht="22.5" customHeight="1">
      <c r="A11" s="158">
        <v>7</v>
      </c>
      <c r="B11" s="135" t="str">
        <f t="shared" ca="1" si="0"/>
        <v/>
      </c>
      <c r="C11" s="135" t="str">
        <f t="shared" ca="1" si="1"/>
        <v/>
      </c>
      <c r="D11" s="135" t="str">
        <f t="shared" ca="1" si="2"/>
        <v/>
      </c>
      <c r="E11" s="135" t="str">
        <f t="shared" ca="1" si="3"/>
        <v/>
      </c>
      <c r="F11" s="135" t="str">
        <f t="shared" ca="1" si="4"/>
        <v/>
      </c>
      <c r="G11" s="160"/>
      <c r="H11" s="107" t="str">
        <f t="shared" ca="1" si="5"/>
        <v/>
      </c>
      <c r="I11" s="108" t="str">
        <f t="shared" ca="1" si="6"/>
        <v/>
      </c>
      <c r="J11" s="107" t="str">
        <f t="shared" ca="1" si="7"/>
        <v/>
      </c>
      <c r="K11" s="107" t="str">
        <f t="shared" ca="1" si="8"/>
        <v/>
      </c>
      <c r="L11" s="107" t="str">
        <f t="shared" ca="1" si="9"/>
        <v/>
      </c>
      <c r="M11" s="109" t="str">
        <f t="shared" ca="1" si="10"/>
        <v/>
      </c>
      <c r="N11" s="107">
        <f t="shared" ca="1" si="11"/>
        <v>0</v>
      </c>
      <c r="O11" s="162"/>
    </row>
    <row r="12" spans="1:15" ht="22.5" customHeight="1">
      <c r="A12" s="158">
        <v>8</v>
      </c>
      <c r="B12" s="135" t="str">
        <f t="shared" ca="1" si="0"/>
        <v/>
      </c>
      <c r="C12" s="135" t="str">
        <f t="shared" ca="1" si="1"/>
        <v/>
      </c>
      <c r="D12" s="135" t="str">
        <f t="shared" ca="1" si="2"/>
        <v/>
      </c>
      <c r="E12" s="135" t="str">
        <f t="shared" ca="1" si="3"/>
        <v/>
      </c>
      <c r="F12" s="135" t="str">
        <f t="shared" ca="1" si="4"/>
        <v/>
      </c>
      <c r="G12" s="160"/>
      <c r="H12" s="107" t="str">
        <f t="shared" ca="1" si="5"/>
        <v/>
      </c>
      <c r="I12" s="108" t="str">
        <f t="shared" ca="1" si="6"/>
        <v/>
      </c>
      <c r="J12" s="107" t="str">
        <f t="shared" ca="1" si="7"/>
        <v/>
      </c>
      <c r="K12" s="107" t="str">
        <f t="shared" ca="1" si="8"/>
        <v/>
      </c>
      <c r="L12" s="107" t="str">
        <f t="shared" ca="1" si="9"/>
        <v/>
      </c>
      <c r="M12" s="109" t="str">
        <f t="shared" ca="1" si="10"/>
        <v/>
      </c>
      <c r="N12" s="107">
        <f t="shared" ca="1" si="11"/>
        <v>0</v>
      </c>
      <c r="O12" s="162"/>
    </row>
    <row r="13" spans="1:15" ht="22.5" customHeight="1">
      <c r="A13" s="158">
        <v>9</v>
      </c>
      <c r="B13" s="135" t="str">
        <f t="shared" ca="1" si="0"/>
        <v/>
      </c>
      <c r="C13" s="135" t="str">
        <f t="shared" ca="1" si="1"/>
        <v/>
      </c>
      <c r="D13" s="135" t="str">
        <f t="shared" ca="1" si="2"/>
        <v/>
      </c>
      <c r="E13" s="135" t="str">
        <f t="shared" ca="1" si="3"/>
        <v/>
      </c>
      <c r="F13" s="135" t="str">
        <f t="shared" ca="1" si="4"/>
        <v/>
      </c>
      <c r="G13" s="160"/>
      <c r="H13" s="107" t="str">
        <f t="shared" ca="1" si="5"/>
        <v/>
      </c>
      <c r="I13" s="108" t="str">
        <f t="shared" ca="1" si="6"/>
        <v/>
      </c>
      <c r="J13" s="107" t="str">
        <f t="shared" ca="1" si="7"/>
        <v/>
      </c>
      <c r="K13" s="107" t="str">
        <f t="shared" ca="1" si="8"/>
        <v/>
      </c>
      <c r="L13" s="107" t="str">
        <f t="shared" ca="1" si="9"/>
        <v/>
      </c>
      <c r="M13" s="109" t="str">
        <f t="shared" ca="1" si="10"/>
        <v/>
      </c>
      <c r="N13" s="107">
        <f t="shared" ca="1" si="11"/>
        <v>0</v>
      </c>
      <c r="O13" s="162"/>
    </row>
    <row r="14" spans="1:15" ht="22.5" customHeight="1">
      <c r="A14" s="158">
        <v>10</v>
      </c>
      <c r="B14" s="135" t="str">
        <f t="shared" ca="1" si="0"/>
        <v/>
      </c>
      <c r="C14" s="135" t="str">
        <f t="shared" ca="1" si="1"/>
        <v/>
      </c>
      <c r="D14" s="135" t="str">
        <f t="shared" ca="1" si="2"/>
        <v/>
      </c>
      <c r="E14" s="135" t="str">
        <f t="shared" ca="1" si="3"/>
        <v/>
      </c>
      <c r="F14" s="135" t="str">
        <f t="shared" ca="1" si="4"/>
        <v/>
      </c>
      <c r="G14" s="160"/>
      <c r="H14" s="107" t="str">
        <f t="shared" ca="1" si="5"/>
        <v/>
      </c>
      <c r="I14" s="108" t="str">
        <f t="shared" ca="1" si="6"/>
        <v/>
      </c>
      <c r="J14" s="107" t="str">
        <f t="shared" ca="1" si="7"/>
        <v/>
      </c>
      <c r="K14" s="107" t="str">
        <f t="shared" ca="1" si="8"/>
        <v/>
      </c>
      <c r="L14" s="107" t="str">
        <f t="shared" ca="1" si="9"/>
        <v/>
      </c>
      <c r="M14" s="109" t="str">
        <f t="shared" ca="1" si="10"/>
        <v/>
      </c>
      <c r="N14" s="107">
        <f t="shared" ca="1" si="11"/>
        <v>0</v>
      </c>
      <c r="O14" s="162"/>
    </row>
    <row r="15" spans="1:15" ht="22.5" customHeight="1">
      <c r="A15" s="158">
        <v>11</v>
      </c>
      <c r="B15" s="135" t="str">
        <f t="shared" ca="1" si="0"/>
        <v/>
      </c>
      <c r="C15" s="135" t="str">
        <f t="shared" ca="1" si="1"/>
        <v/>
      </c>
      <c r="D15" s="135" t="str">
        <f t="shared" ca="1" si="2"/>
        <v/>
      </c>
      <c r="E15" s="135" t="str">
        <f t="shared" ca="1" si="3"/>
        <v/>
      </c>
      <c r="F15" s="135" t="str">
        <f t="shared" ca="1" si="4"/>
        <v/>
      </c>
      <c r="G15" s="160"/>
      <c r="H15" s="107" t="str">
        <f t="shared" ca="1" si="5"/>
        <v/>
      </c>
      <c r="I15" s="108" t="str">
        <f t="shared" ca="1" si="6"/>
        <v/>
      </c>
      <c r="J15" s="107" t="str">
        <f t="shared" ca="1" si="7"/>
        <v/>
      </c>
      <c r="K15" s="107" t="str">
        <f t="shared" ca="1" si="8"/>
        <v/>
      </c>
      <c r="L15" s="107" t="str">
        <f t="shared" ca="1" si="9"/>
        <v/>
      </c>
      <c r="M15" s="109" t="str">
        <f t="shared" ca="1" si="10"/>
        <v/>
      </c>
      <c r="N15" s="107">
        <f t="shared" ca="1" si="11"/>
        <v>0</v>
      </c>
      <c r="O15" s="162"/>
    </row>
    <row r="16" spans="1:15" ht="22.5" customHeight="1">
      <c r="A16" s="158">
        <v>12</v>
      </c>
      <c r="B16" s="135" t="str">
        <f t="shared" ca="1" si="0"/>
        <v/>
      </c>
      <c r="C16" s="135" t="str">
        <f t="shared" ca="1" si="1"/>
        <v/>
      </c>
      <c r="D16" s="135" t="str">
        <f t="shared" ca="1" si="2"/>
        <v/>
      </c>
      <c r="E16" s="135" t="str">
        <f t="shared" ca="1" si="3"/>
        <v/>
      </c>
      <c r="F16" s="135" t="str">
        <f t="shared" ca="1" si="4"/>
        <v/>
      </c>
      <c r="G16" s="160"/>
      <c r="H16" s="107" t="str">
        <f t="shared" ca="1" si="5"/>
        <v/>
      </c>
      <c r="I16" s="108" t="str">
        <f t="shared" ca="1" si="6"/>
        <v/>
      </c>
      <c r="J16" s="107" t="str">
        <f t="shared" ca="1" si="7"/>
        <v/>
      </c>
      <c r="K16" s="107" t="str">
        <f t="shared" ca="1" si="8"/>
        <v/>
      </c>
      <c r="L16" s="107" t="str">
        <f t="shared" ca="1" si="9"/>
        <v/>
      </c>
      <c r="M16" s="109" t="str">
        <f t="shared" ca="1" si="10"/>
        <v/>
      </c>
      <c r="N16" s="107">
        <f t="shared" ca="1" si="11"/>
        <v>0</v>
      </c>
      <c r="O16" s="162"/>
    </row>
    <row r="17" spans="1:15" ht="22.5" customHeight="1">
      <c r="A17" s="158">
        <v>13</v>
      </c>
      <c r="B17" s="135" t="str">
        <f t="shared" ca="1" si="0"/>
        <v/>
      </c>
      <c r="C17" s="135" t="str">
        <f t="shared" ca="1" si="1"/>
        <v/>
      </c>
      <c r="D17" s="135" t="str">
        <f t="shared" ca="1" si="2"/>
        <v/>
      </c>
      <c r="E17" s="135" t="str">
        <f t="shared" ca="1" si="3"/>
        <v/>
      </c>
      <c r="F17" s="135" t="str">
        <f t="shared" ca="1" si="4"/>
        <v/>
      </c>
      <c r="G17" s="160"/>
      <c r="H17" s="107" t="str">
        <f t="shared" ca="1" si="5"/>
        <v/>
      </c>
      <c r="I17" s="108" t="str">
        <f t="shared" ca="1" si="6"/>
        <v/>
      </c>
      <c r="J17" s="107" t="str">
        <f t="shared" ca="1" si="7"/>
        <v/>
      </c>
      <c r="K17" s="107" t="str">
        <f t="shared" ca="1" si="8"/>
        <v/>
      </c>
      <c r="L17" s="107" t="str">
        <f t="shared" ca="1" si="9"/>
        <v/>
      </c>
      <c r="M17" s="109" t="str">
        <f t="shared" ca="1" si="10"/>
        <v/>
      </c>
      <c r="N17" s="107">
        <f t="shared" ca="1" si="11"/>
        <v>0</v>
      </c>
      <c r="O17" s="162"/>
    </row>
    <row r="18" spans="1:15" ht="22.5" customHeight="1">
      <c r="A18" s="158">
        <v>14</v>
      </c>
      <c r="B18" s="135" t="str">
        <f t="shared" ca="1" si="0"/>
        <v/>
      </c>
      <c r="C18" s="135" t="str">
        <f t="shared" ca="1" si="1"/>
        <v/>
      </c>
      <c r="D18" s="135" t="str">
        <f t="shared" ca="1" si="2"/>
        <v/>
      </c>
      <c r="E18" s="135" t="str">
        <f t="shared" ca="1" si="3"/>
        <v/>
      </c>
      <c r="F18" s="135" t="str">
        <f t="shared" ca="1" si="4"/>
        <v/>
      </c>
      <c r="G18" s="160"/>
      <c r="H18" s="107" t="str">
        <f t="shared" ca="1" si="5"/>
        <v/>
      </c>
      <c r="I18" s="108" t="str">
        <f t="shared" ca="1" si="6"/>
        <v/>
      </c>
      <c r="J18" s="107" t="str">
        <f t="shared" ca="1" si="7"/>
        <v/>
      </c>
      <c r="K18" s="107" t="str">
        <f t="shared" ca="1" si="8"/>
        <v/>
      </c>
      <c r="L18" s="107" t="str">
        <f t="shared" ca="1" si="9"/>
        <v/>
      </c>
      <c r="M18" s="109" t="str">
        <f t="shared" ca="1" si="10"/>
        <v/>
      </c>
      <c r="N18" s="107">
        <f t="shared" ref="N18:N24" ca="1" si="12">SUM(H18,J18,,K18,L18,M18)</f>
        <v>0</v>
      </c>
      <c r="O18" s="162"/>
    </row>
    <row r="19" spans="1:15" ht="22.5" customHeight="1">
      <c r="A19" s="158">
        <v>15</v>
      </c>
      <c r="B19" s="135" t="str">
        <f t="shared" ca="1" si="0"/>
        <v/>
      </c>
      <c r="C19" s="135" t="str">
        <f t="shared" ca="1" si="1"/>
        <v/>
      </c>
      <c r="D19" s="135" t="str">
        <f t="shared" ca="1" si="2"/>
        <v/>
      </c>
      <c r="E19" s="135" t="str">
        <f t="shared" ca="1" si="3"/>
        <v/>
      </c>
      <c r="F19" s="135" t="str">
        <f t="shared" ca="1" si="4"/>
        <v/>
      </c>
      <c r="G19" s="160"/>
      <c r="H19" s="107" t="str">
        <f t="shared" ca="1" si="5"/>
        <v/>
      </c>
      <c r="I19" s="108" t="str">
        <f t="shared" ca="1" si="6"/>
        <v/>
      </c>
      <c r="J19" s="107" t="str">
        <f t="shared" ca="1" si="7"/>
        <v/>
      </c>
      <c r="K19" s="107" t="str">
        <f t="shared" ca="1" si="8"/>
        <v/>
      </c>
      <c r="L19" s="107" t="str">
        <f t="shared" ca="1" si="9"/>
        <v/>
      </c>
      <c r="M19" s="109" t="str">
        <f t="shared" ca="1" si="10"/>
        <v/>
      </c>
      <c r="N19" s="107">
        <f t="shared" ca="1" si="12"/>
        <v>0</v>
      </c>
      <c r="O19" s="162"/>
    </row>
    <row r="20" spans="1:15" ht="22.5" customHeight="1">
      <c r="A20" s="158">
        <v>16</v>
      </c>
      <c r="B20" s="135" t="str">
        <f t="shared" ca="1" si="0"/>
        <v/>
      </c>
      <c r="C20" s="135" t="str">
        <f t="shared" ca="1" si="1"/>
        <v/>
      </c>
      <c r="D20" s="135" t="str">
        <f t="shared" ca="1" si="2"/>
        <v/>
      </c>
      <c r="E20" s="135" t="str">
        <f t="shared" ca="1" si="3"/>
        <v/>
      </c>
      <c r="F20" s="135" t="str">
        <f t="shared" ca="1" si="4"/>
        <v/>
      </c>
      <c r="G20" s="160"/>
      <c r="H20" s="107" t="str">
        <f t="shared" ca="1" si="5"/>
        <v/>
      </c>
      <c r="I20" s="108" t="str">
        <f t="shared" ca="1" si="6"/>
        <v/>
      </c>
      <c r="J20" s="107" t="str">
        <f t="shared" ca="1" si="7"/>
        <v/>
      </c>
      <c r="K20" s="107" t="str">
        <f t="shared" ca="1" si="8"/>
        <v/>
      </c>
      <c r="L20" s="107" t="str">
        <f t="shared" ca="1" si="9"/>
        <v/>
      </c>
      <c r="M20" s="109" t="str">
        <f t="shared" ca="1" si="10"/>
        <v/>
      </c>
      <c r="N20" s="107">
        <f t="shared" ca="1" si="12"/>
        <v>0</v>
      </c>
      <c r="O20" s="162"/>
    </row>
    <row r="21" spans="1:15" ht="22.5" customHeight="1">
      <c r="A21" s="158">
        <v>17</v>
      </c>
      <c r="B21" s="135" t="str">
        <f t="shared" ca="1" si="0"/>
        <v/>
      </c>
      <c r="C21" s="135" t="str">
        <f t="shared" ca="1" si="1"/>
        <v/>
      </c>
      <c r="D21" s="135" t="str">
        <f t="shared" ca="1" si="2"/>
        <v/>
      </c>
      <c r="E21" s="135" t="str">
        <f t="shared" ca="1" si="3"/>
        <v/>
      </c>
      <c r="F21" s="135" t="str">
        <f t="shared" ca="1" si="4"/>
        <v/>
      </c>
      <c r="G21" s="160"/>
      <c r="H21" s="107" t="str">
        <f t="shared" ca="1" si="5"/>
        <v/>
      </c>
      <c r="I21" s="108" t="str">
        <f t="shared" ca="1" si="6"/>
        <v/>
      </c>
      <c r="J21" s="107" t="str">
        <f t="shared" ca="1" si="7"/>
        <v/>
      </c>
      <c r="K21" s="107" t="str">
        <f t="shared" ca="1" si="8"/>
        <v/>
      </c>
      <c r="L21" s="107" t="str">
        <f t="shared" ca="1" si="9"/>
        <v/>
      </c>
      <c r="M21" s="109" t="str">
        <f t="shared" ca="1" si="10"/>
        <v/>
      </c>
      <c r="N21" s="107">
        <f t="shared" ca="1" si="12"/>
        <v>0</v>
      </c>
      <c r="O21" s="162"/>
    </row>
    <row r="22" spans="1:15" ht="22.5" customHeight="1">
      <c r="A22" s="158">
        <v>18</v>
      </c>
      <c r="B22" s="135" t="str">
        <f t="shared" ca="1" si="0"/>
        <v/>
      </c>
      <c r="C22" s="135" t="str">
        <f t="shared" ca="1" si="1"/>
        <v/>
      </c>
      <c r="D22" s="135" t="str">
        <f t="shared" ca="1" si="2"/>
        <v/>
      </c>
      <c r="E22" s="135" t="str">
        <f t="shared" ca="1" si="3"/>
        <v/>
      </c>
      <c r="F22" s="135" t="str">
        <f t="shared" ca="1" si="4"/>
        <v/>
      </c>
      <c r="G22" s="160"/>
      <c r="H22" s="107" t="str">
        <f t="shared" ca="1" si="5"/>
        <v/>
      </c>
      <c r="I22" s="108" t="str">
        <f t="shared" ca="1" si="6"/>
        <v/>
      </c>
      <c r="J22" s="107" t="str">
        <f t="shared" ca="1" si="7"/>
        <v/>
      </c>
      <c r="K22" s="107" t="str">
        <f t="shared" ca="1" si="8"/>
        <v/>
      </c>
      <c r="L22" s="107" t="str">
        <f t="shared" ca="1" si="9"/>
        <v/>
      </c>
      <c r="M22" s="109" t="str">
        <f t="shared" ca="1" si="10"/>
        <v/>
      </c>
      <c r="N22" s="107">
        <f t="shared" ca="1" si="12"/>
        <v>0</v>
      </c>
      <c r="O22" s="162"/>
    </row>
    <row r="23" spans="1:15" ht="22.5" customHeight="1">
      <c r="A23" s="158">
        <v>19</v>
      </c>
      <c r="B23" s="135" t="str">
        <f t="shared" ca="1" si="0"/>
        <v/>
      </c>
      <c r="C23" s="135" t="str">
        <f t="shared" ca="1" si="1"/>
        <v/>
      </c>
      <c r="D23" s="135" t="str">
        <f t="shared" ca="1" si="2"/>
        <v/>
      </c>
      <c r="E23" s="135" t="str">
        <f t="shared" ca="1" si="3"/>
        <v/>
      </c>
      <c r="F23" s="135" t="str">
        <f t="shared" ca="1" si="4"/>
        <v/>
      </c>
      <c r="G23" s="160"/>
      <c r="H23" s="107" t="str">
        <f t="shared" ca="1" si="5"/>
        <v/>
      </c>
      <c r="I23" s="108" t="str">
        <f t="shared" ca="1" si="6"/>
        <v/>
      </c>
      <c r="J23" s="107" t="str">
        <f t="shared" ca="1" si="7"/>
        <v/>
      </c>
      <c r="K23" s="107" t="str">
        <f t="shared" ca="1" si="8"/>
        <v/>
      </c>
      <c r="L23" s="107" t="str">
        <f t="shared" ca="1" si="9"/>
        <v/>
      </c>
      <c r="M23" s="109" t="str">
        <f t="shared" ca="1" si="10"/>
        <v/>
      </c>
      <c r="N23" s="107">
        <f t="shared" ca="1" si="12"/>
        <v>0</v>
      </c>
      <c r="O23" s="162"/>
    </row>
    <row r="24" spans="1:15" ht="22.5" customHeight="1">
      <c r="A24" s="158">
        <v>20</v>
      </c>
      <c r="B24" s="135" t="str">
        <f t="shared" ca="1" si="0"/>
        <v/>
      </c>
      <c r="C24" s="135" t="str">
        <f t="shared" ca="1" si="1"/>
        <v/>
      </c>
      <c r="D24" s="135" t="str">
        <f t="shared" ca="1" si="2"/>
        <v/>
      </c>
      <c r="E24" s="135" t="str">
        <f t="shared" ca="1" si="3"/>
        <v/>
      </c>
      <c r="F24" s="135" t="str">
        <f t="shared" ca="1" si="4"/>
        <v/>
      </c>
      <c r="G24" s="160"/>
      <c r="H24" s="107" t="str">
        <f t="shared" ca="1" si="5"/>
        <v/>
      </c>
      <c r="I24" s="108" t="str">
        <f t="shared" ca="1" si="6"/>
        <v/>
      </c>
      <c r="J24" s="107" t="str">
        <f t="shared" ca="1" si="7"/>
        <v/>
      </c>
      <c r="K24" s="107" t="str">
        <f t="shared" ca="1" si="8"/>
        <v/>
      </c>
      <c r="L24" s="107" t="str">
        <f t="shared" ca="1" si="9"/>
        <v/>
      </c>
      <c r="M24" s="109" t="str">
        <f t="shared" ca="1" si="10"/>
        <v/>
      </c>
      <c r="N24" s="107">
        <f t="shared" ca="1" si="12"/>
        <v>0</v>
      </c>
      <c r="O24" s="162"/>
    </row>
    <row r="25" spans="1:15" ht="11.25" customHeight="1"/>
    <row r="26" spans="1:15" customFormat="1" ht="20.25" customHeight="1">
      <c r="A26" s="6" t="s">
        <v>224</v>
      </c>
      <c r="B26" s="6"/>
      <c r="C26" s="6"/>
    </row>
    <row r="27" spans="1:15" customFormat="1" ht="16.5" customHeight="1">
      <c r="A27" s="105"/>
      <c r="B27" s="10" t="s">
        <v>200</v>
      </c>
      <c r="C27" s="6"/>
    </row>
    <row r="28" spans="1:15" customFormat="1" ht="16.5" customHeight="1">
      <c r="A28" s="105"/>
      <c r="B28" s="10"/>
      <c r="C28" s="6"/>
    </row>
    <row r="29" spans="1:15" customFormat="1" ht="16.5" customHeight="1">
      <c r="A29" s="11"/>
      <c r="B29" s="106"/>
      <c r="C29" s="6"/>
    </row>
    <row r="30" spans="1:15" customFormat="1" ht="16.5" customHeight="1">
      <c r="A30" s="11"/>
      <c r="B30" s="106"/>
      <c r="C30" s="6"/>
    </row>
    <row r="31" spans="1:15" customFormat="1" ht="22.5" customHeight="1"/>
    <row r="32" spans="1:15"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row r="40" customFormat="1" ht="22.5" customHeight="1"/>
    <row r="41" customFormat="1" ht="22.5" customHeight="1"/>
  </sheetData>
  <sheetProtection selectLockedCells="1" selectUnlockedCells="1"/>
  <mergeCells count="9">
    <mergeCell ref="G3:G4"/>
    <mergeCell ref="O3:O4"/>
    <mergeCell ref="E3:E4"/>
    <mergeCell ref="H3:N3"/>
    <mergeCell ref="A3:A4"/>
    <mergeCell ref="C3:C4"/>
    <mergeCell ref="B3:B4"/>
    <mergeCell ref="D3:D4"/>
    <mergeCell ref="F3:F4"/>
  </mergeCells>
  <phoneticPr fontId="3"/>
  <dataValidations count="1">
    <dataValidation type="list" allowBlank="1" showInputMessage="1" showErrorMessage="1" sqref="O5:O24">
      <formula1>"可"</formula1>
    </dataValidation>
  </dataValidations>
  <printOptions horizontalCentered="1"/>
  <pageMargins left="0.19685039370078741" right="0.19685039370078741" top="0.78740157480314965" bottom="0.39370078740157483" header="0" footer="0"/>
  <pageSetup paperSize="9" scale="8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115" zoomScaleNormal="100" zoomScaleSheetLayoutView="115" workbookViewId="0">
      <selection activeCell="A2" sqref="A2"/>
    </sheetView>
  </sheetViews>
  <sheetFormatPr defaultColWidth="2.25" defaultRowHeight="13.5"/>
  <cols>
    <col min="1" max="1" width="2.25" style="1" customWidth="1"/>
    <col min="2" max="7" width="2.25" style="1"/>
    <col min="8" max="19" width="2.5" style="1" bestFit="1" customWidth="1"/>
    <col min="20" max="39" width="2.25" style="1"/>
    <col min="40" max="48" width="5.625" style="1" customWidth="1"/>
    <col min="49" max="57" width="2.25" style="1"/>
    <col min="58" max="58" width="9.125" style="1" bestFit="1" customWidth="1"/>
    <col min="59" max="16384" width="2.25" style="1"/>
  </cols>
  <sheetData>
    <row r="1" spans="1:48">
      <c r="A1" s="1" t="s">
        <v>131</v>
      </c>
    </row>
    <row r="2" spans="1:48" ht="7.5" customHeight="1"/>
    <row r="3" spans="1:48">
      <c r="A3" s="313" t="s">
        <v>229</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5"/>
    </row>
    <row r="4" spans="1:48" ht="9"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row>
    <row r="5" spans="1:48">
      <c r="A5" s="310" t="s">
        <v>49</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2"/>
    </row>
    <row r="6" spans="1:48" ht="4.5" customHeight="1">
      <c r="A6" s="3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7"/>
    </row>
    <row r="7" spans="1:48" ht="17.25" customHeight="1">
      <c r="A7" s="225" t="s">
        <v>21</v>
      </c>
      <c r="B7" s="226"/>
      <c r="C7" s="226"/>
      <c r="D7" s="226"/>
      <c r="E7" s="226"/>
      <c r="F7" s="226"/>
      <c r="G7" s="227"/>
      <c r="H7" s="337"/>
      <c r="I7" s="338"/>
      <c r="J7" s="338"/>
      <c r="K7" s="338"/>
      <c r="L7" s="338"/>
      <c r="M7" s="338"/>
      <c r="N7" s="339"/>
      <c r="O7" s="225" t="s">
        <v>50</v>
      </c>
      <c r="P7" s="226"/>
      <c r="Q7" s="226"/>
      <c r="R7" s="226"/>
      <c r="S7" s="227"/>
      <c r="T7" s="340"/>
      <c r="U7" s="287"/>
      <c r="V7" s="287"/>
      <c r="W7" s="287"/>
      <c r="X7" s="287"/>
      <c r="Y7" s="287"/>
      <c r="Z7" s="287"/>
      <c r="AA7" s="287"/>
      <c r="AB7" s="287"/>
      <c r="AC7" s="287"/>
      <c r="AD7" s="287"/>
      <c r="AE7" s="287"/>
      <c r="AF7" s="287"/>
      <c r="AG7" s="287"/>
      <c r="AH7" s="287"/>
      <c r="AI7" s="287"/>
      <c r="AJ7" s="287"/>
      <c r="AK7" s="287"/>
      <c r="AL7" s="287"/>
      <c r="AM7" s="341"/>
    </row>
    <row r="8" spans="1:48">
      <c r="A8" s="316" t="s">
        <v>51</v>
      </c>
      <c r="B8" s="317"/>
      <c r="C8" s="318"/>
      <c r="D8" s="225" t="s">
        <v>52</v>
      </c>
      <c r="E8" s="226"/>
      <c r="F8" s="226"/>
      <c r="G8" s="227"/>
      <c r="H8" s="22" t="s">
        <v>53</v>
      </c>
      <c r="I8" s="22"/>
      <c r="J8" s="22"/>
      <c r="K8" s="22"/>
      <c r="L8" s="22"/>
      <c r="M8" s="22"/>
      <c r="N8" s="22"/>
      <c r="O8" s="22"/>
      <c r="P8" s="22"/>
      <c r="Q8" s="22"/>
      <c r="R8" s="22"/>
      <c r="S8" s="23"/>
      <c r="T8" s="316" t="s">
        <v>54</v>
      </c>
      <c r="U8" s="317"/>
      <c r="V8" s="318"/>
      <c r="W8" s="225" t="s">
        <v>55</v>
      </c>
      <c r="X8" s="226"/>
      <c r="Y8" s="226"/>
      <c r="Z8" s="226"/>
      <c r="AA8" s="226"/>
      <c r="AB8" s="226"/>
      <c r="AC8" s="226"/>
      <c r="AD8" s="226"/>
      <c r="AE8" s="226"/>
      <c r="AF8" s="227"/>
      <c r="AG8" s="325" t="s">
        <v>56</v>
      </c>
      <c r="AH8" s="326"/>
      <c r="AI8" s="326"/>
      <c r="AJ8" s="326"/>
      <c r="AK8" s="326"/>
      <c r="AL8" s="326"/>
      <c r="AM8" s="327"/>
    </row>
    <row r="9" spans="1:48" ht="17.25" customHeight="1">
      <c r="A9" s="319"/>
      <c r="B9" s="320"/>
      <c r="C9" s="321"/>
      <c r="D9" s="322" t="s">
        <v>88</v>
      </c>
      <c r="E9" s="323"/>
      <c r="F9" s="323"/>
      <c r="G9" s="324"/>
      <c r="H9" s="328"/>
      <c r="I9" s="329"/>
      <c r="J9" s="329"/>
      <c r="K9" s="329"/>
      <c r="L9" s="329"/>
      <c r="M9" s="329"/>
      <c r="N9" s="329"/>
      <c r="O9" s="329"/>
      <c r="P9" s="329"/>
      <c r="Q9" s="329"/>
      <c r="R9" s="329"/>
      <c r="S9" s="330"/>
      <c r="T9" s="319"/>
      <c r="U9" s="320"/>
      <c r="V9" s="321"/>
      <c r="W9" s="331"/>
      <c r="X9" s="332"/>
      <c r="Y9" s="332"/>
      <c r="Z9" s="332"/>
      <c r="AA9" s="332"/>
      <c r="AB9" s="332"/>
      <c r="AC9" s="332"/>
      <c r="AD9" s="332"/>
      <c r="AE9" s="332"/>
      <c r="AF9" s="333"/>
      <c r="AG9" s="334"/>
      <c r="AH9" s="335"/>
      <c r="AI9" s="335"/>
      <c r="AJ9" s="335"/>
      <c r="AK9" s="335"/>
      <c r="AL9" s="335"/>
      <c r="AM9" s="336"/>
    </row>
    <row r="10" spans="1:48" s="2" customFormat="1" ht="20.25" customHeight="1">
      <c r="A10" s="26" t="s">
        <v>117</v>
      </c>
      <c r="B10" s="24"/>
      <c r="C10" s="27"/>
      <c r="D10" s="27"/>
      <c r="E10" s="25"/>
      <c r="F10" s="25"/>
      <c r="G10" s="25"/>
      <c r="H10" s="25"/>
      <c r="I10" s="25"/>
      <c r="J10" s="25"/>
      <c r="K10" s="28"/>
      <c r="L10" s="294"/>
      <c r="M10" s="295"/>
      <c r="N10" s="295"/>
      <c r="O10" s="295"/>
      <c r="P10" s="295"/>
      <c r="Q10" s="295"/>
      <c r="R10" s="295"/>
      <c r="S10" s="295"/>
      <c r="T10" s="295"/>
      <c r="U10" s="295"/>
      <c r="V10" s="295"/>
      <c r="W10" s="295"/>
      <c r="X10" s="295"/>
      <c r="Y10" s="296"/>
      <c r="Z10" s="291" t="s">
        <v>41</v>
      </c>
      <c r="AA10" s="292"/>
      <c r="AB10" s="293"/>
      <c r="AC10" s="287"/>
      <c r="AD10" s="287"/>
      <c r="AE10" s="262" t="s">
        <v>12</v>
      </c>
      <c r="AF10" s="263"/>
      <c r="AG10" s="288" t="s">
        <v>120</v>
      </c>
      <c r="AH10" s="289"/>
      <c r="AI10" s="290"/>
      <c r="AJ10" s="287"/>
      <c r="AK10" s="287"/>
      <c r="AL10" s="262" t="s">
        <v>12</v>
      </c>
      <c r="AM10" s="263"/>
      <c r="AP10" s="282"/>
      <c r="AQ10" s="282"/>
      <c r="AR10" s="282"/>
      <c r="AS10" s="282"/>
      <c r="AT10" s="282"/>
      <c r="AU10" s="282"/>
    </row>
    <row r="11" spans="1:48" s="2" customFormat="1" ht="18" customHeight="1">
      <c r="A11" s="297" t="s">
        <v>5</v>
      </c>
      <c r="B11" s="298"/>
      <c r="C11" s="298"/>
      <c r="D11" s="298"/>
      <c r="E11" s="298"/>
      <c r="F11" s="298"/>
      <c r="G11" s="298"/>
      <c r="H11" s="299"/>
      <c r="I11" s="9"/>
      <c r="J11" s="38" t="s">
        <v>132</v>
      </c>
      <c r="K11" s="39"/>
      <c r="L11" s="40"/>
      <c r="M11" s="40"/>
      <c r="N11" s="40"/>
      <c r="O11" s="40"/>
      <c r="P11" s="40"/>
      <c r="Q11" s="40"/>
      <c r="R11" s="40"/>
      <c r="S11" s="40"/>
      <c r="T11" s="40"/>
      <c r="U11" s="40"/>
      <c r="V11" s="40"/>
      <c r="W11" s="40"/>
      <c r="X11" s="40"/>
      <c r="Y11" s="9"/>
      <c r="Z11" s="38" t="s">
        <v>133</v>
      </c>
      <c r="AA11" s="39"/>
      <c r="AB11" s="40"/>
      <c r="AC11" s="40"/>
      <c r="AD11" s="40"/>
      <c r="AE11" s="40"/>
      <c r="AF11" s="40"/>
      <c r="AG11" s="40"/>
      <c r="AH11" s="40"/>
      <c r="AI11" s="40"/>
      <c r="AJ11" s="40"/>
      <c r="AK11" s="40"/>
      <c r="AL11" s="40"/>
      <c r="AM11" s="44"/>
    </row>
    <row r="12" spans="1:48" s="2" customFormat="1" ht="18" customHeight="1">
      <c r="A12" s="300"/>
      <c r="B12" s="301"/>
      <c r="C12" s="301"/>
      <c r="D12" s="301"/>
      <c r="E12" s="301"/>
      <c r="F12" s="301"/>
      <c r="G12" s="301"/>
      <c r="H12" s="302"/>
      <c r="I12" s="14"/>
      <c r="J12" s="41" t="s">
        <v>46</v>
      </c>
      <c r="K12" s="42"/>
      <c r="L12" s="43"/>
      <c r="M12" s="43"/>
      <c r="N12" s="43"/>
      <c r="O12" s="43"/>
      <c r="P12" s="43"/>
      <c r="Q12" s="43"/>
      <c r="R12" s="43"/>
      <c r="S12" s="43"/>
      <c r="T12" s="43"/>
      <c r="U12" s="42"/>
      <c r="V12" s="43"/>
      <c r="W12" s="43"/>
      <c r="X12" s="43"/>
      <c r="Y12" s="8"/>
      <c r="Z12" s="45" t="s">
        <v>45</v>
      </c>
      <c r="AA12" s="42"/>
      <c r="AB12" s="43"/>
      <c r="AC12" s="43"/>
      <c r="AD12" s="43"/>
      <c r="AE12" s="43"/>
      <c r="AF12" s="43"/>
      <c r="AG12" s="43"/>
      <c r="AH12" s="43"/>
      <c r="AI12" s="43"/>
      <c r="AJ12" s="43"/>
      <c r="AK12" s="43"/>
      <c r="AL12" s="43"/>
      <c r="AM12" s="46"/>
    </row>
    <row r="13" spans="1:48" s="2" customFormat="1" ht="9" hidden="1" customHeight="1">
      <c r="A13" s="47"/>
      <c r="B13" s="48"/>
      <c r="C13" s="48"/>
      <c r="D13" s="48"/>
      <c r="E13" s="48"/>
      <c r="F13" s="48"/>
      <c r="G13" s="48"/>
      <c r="H13" s="48"/>
      <c r="I13" s="49"/>
      <c r="J13" s="50"/>
      <c r="K13" s="49"/>
      <c r="L13" s="51"/>
      <c r="M13" s="51"/>
      <c r="N13" s="51"/>
      <c r="O13" s="51"/>
      <c r="P13" s="51"/>
      <c r="Q13" s="51"/>
      <c r="R13" s="51"/>
      <c r="S13" s="51"/>
      <c r="T13" s="51"/>
      <c r="U13" s="52"/>
      <c r="V13" s="51"/>
      <c r="W13" s="51"/>
      <c r="X13" s="51"/>
      <c r="Y13" s="41"/>
      <c r="Z13" s="45"/>
      <c r="AA13" s="42"/>
      <c r="AB13" s="43"/>
      <c r="AC13" s="43"/>
      <c r="AD13" s="43"/>
      <c r="AE13" s="43"/>
      <c r="AF13" s="43"/>
      <c r="AG13" s="43"/>
      <c r="AH13" s="43"/>
      <c r="AI13" s="43"/>
      <c r="AJ13" s="43"/>
      <c r="AK13" s="43"/>
      <c r="AL13" s="51"/>
      <c r="AM13" s="53"/>
    </row>
    <row r="14" spans="1:48" s="2" customFormat="1" ht="12" hidden="1">
      <c r="A14" s="310" t="s">
        <v>104</v>
      </c>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2"/>
    </row>
    <row r="15" spans="1:48" s="2" customFormat="1" ht="4.5" hidden="1" customHeight="1">
      <c r="A15" s="54"/>
      <c r="B15" s="54"/>
      <c r="C15" s="54"/>
      <c r="D15" s="54"/>
      <c r="E15" s="54"/>
      <c r="F15" s="54"/>
      <c r="G15" s="54"/>
      <c r="H15" s="54"/>
      <c r="I15" s="50"/>
      <c r="J15" s="55"/>
      <c r="K15" s="49"/>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row>
    <row r="16" spans="1:48" s="2" customFormat="1" ht="19.5" hidden="1" customHeight="1">
      <c r="A16" s="343" t="s">
        <v>189</v>
      </c>
      <c r="B16" s="343"/>
      <c r="C16" s="343"/>
      <c r="D16" s="343"/>
      <c r="E16" s="343"/>
      <c r="F16" s="343"/>
      <c r="G16" s="343"/>
      <c r="H16" s="343"/>
      <c r="I16" s="343"/>
      <c r="J16" s="343"/>
      <c r="K16" s="343"/>
      <c r="L16" s="343"/>
      <c r="M16" s="343"/>
      <c r="N16" s="343"/>
      <c r="O16" s="343"/>
      <c r="P16" s="343"/>
      <c r="Q16" s="343"/>
      <c r="R16" s="343"/>
      <c r="S16" s="343"/>
      <c r="T16" s="343"/>
      <c r="U16" s="343"/>
      <c r="V16" s="343"/>
      <c r="W16" s="343"/>
      <c r="X16" s="342"/>
      <c r="Y16" s="342"/>
      <c r="Z16" s="342"/>
      <c r="AA16" s="344" t="s">
        <v>197</v>
      </c>
      <c r="AB16" s="345"/>
      <c r="AC16" s="345"/>
      <c r="AD16" s="345"/>
      <c r="AE16" s="345"/>
      <c r="AF16" s="345"/>
      <c r="AG16" s="345"/>
      <c r="AH16" s="345"/>
      <c r="AI16" s="345"/>
      <c r="AJ16" s="345"/>
      <c r="AK16" s="345"/>
      <c r="AL16" s="345"/>
      <c r="AM16" s="345"/>
    </row>
    <row r="17" spans="1:48" s="2" customFormat="1" ht="19.5" hidden="1" customHeight="1">
      <c r="A17" s="343" t="s">
        <v>118</v>
      </c>
      <c r="B17" s="343"/>
      <c r="C17" s="343"/>
      <c r="D17" s="343"/>
      <c r="E17" s="343"/>
      <c r="F17" s="343"/>
      <c r="G17" s="343"/>
      <c r="H17" s="343"/>
      <c r="I17" s="343"/>
      <c r="J17" s="343"/>
      <c r="K17" s="343"/>
      <c r="L17" s="343"/>
      <c r="M17" s="343"/>
      <c r="N17" s="343"/>
      <c r="O17" s="343"/>
      <c r="P17" s="343"/>
      <c r="Q17" s="343"/>
      <c r="R17" s="343"/>
      <c r="S17" s="343"/>
      <c r="T17" s="343"/>
      <c r="U17" s="343"/>
      <c r="V17" s="343"/>
      <c r="W17" s="343"/>
      <c r="X17" s="342"/>
      <c r="Y17" s="342"/>
      <c r="Z17" s="342"/>
      <c r="AA17" s="344" t="s">
        <v>105</v>
      </c>
      <c r="AB17" s="345"/>
      <c r="AC17" s="345"/>
      <c r="AD17" s="345"/>
      <c r="AE17" s="345"/>
      <c r="AF17" s="345"/>
      <c r="AG17" s="345"/>
      <c r="AH17" s="345"/>
      <c r="AI17" s="345"/>
      <c r="AJ17" s="345"/>
      <c r="AK17" s="345"/>
      <c r="AL17" s="345"/>
      <c r="AM17" s="345"/>
    </row>
    <row r="18" spans="1:48" s="2" customFormat="1" ht="9" customHeight="1">
      <c r="A18" s="54"/>
      <c r="B18" s="54"/>
      <c r="C18" s="54"/>
      <c r="D18" s="54"/>
      <c r="E18" s="54"/>
      <c r="F18" s="54"/>
      <c r="G18" s="54"/>
      <c r="H18" s="54"/>
      <c r="I18" s="50"/>
      <c r="J18" s="55"/>
      <c r="K18" s="49"/>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row>
    <row r="19" spans="1:48" s="2" customFormat="1" ht="12">
      <c r="A19" s="310" t="s">
        <v>230</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2"/>
    </row>
    <row r="20" spans="1:48" s="2" customFormat="1" ht="6" customHeight="1" thickBot="1">
      <c r="A20" s="54"/>
      <c r="B20" s="54"/>
      <c r="C20" s="54"/>
      <c r="D20" s="54"/>
      <c r="E20" s="54"/>
      <c r="F20" s="54"/>
      <c r="G20" s="54"/>
      <c r="H20" s="54"/>
      <c r="I20" s="50"/>
      <c r="J20" s="55"/>
      <c r="K20" s="49"/>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row>
    <row r="21" spans="1:48" s="2" customFormat="1" ht="19.5" customHeight="1" thickBot="1">
      <c r="A21" s="56" t="s">
        <v>173</v>
      </c>
      <c r="B21" s="54"/>
      <c r="C21" s="54"/>
      <c r="D21" s="54"/>
      <c r="E21" s="54"/>
      <c r="F21" s="54"/>
      <c r="G21" s="54"/>
      <c r="H21" s="54"/>
      <c r="I21" s="141" t="s">
        <v>128</v>
      </c>
      <c r="J21" s="55"/>
      <c r="K21" s="49"/>
      <c r="L21" s="51"/>
      <c r="M21" s="51"/>
      <c r="N21" s="51"/>
      <c r="O21" s="51"/>
      <c r="P21" s="51"/>
      <c r="Q21" s="51"/>
      <c r="R21" s="51"/>
      <c r="S21" s="51"/>
      <c r="T21" s="51"/>
      <c r="U21" s="51"/>
      <c r="V21" s="51"/>
      <c r="W21" s="51"/>
      <c r="X21" s="51"/>
      <c r="Y21" s="51"/>
      <c r="Z21" s="51"/>
      <c r="AA21" s="51"/>
      <c r="AB21" s="51"/>
      <c r="AC21" s="51"/>
      <c r="AD21" s="51"/>
      <c r="AE21" s="252" t="s">
        <v>231</v>
      </c>
      <c r="AF21" s="253"/>
      <c r="AG21" s="253"/>
      <c r="AH21" s="254"/>
      <c r="AI21" s="264">
        <f>(20*M22+5*V22)*10+AE22</f>
        <v>0</v>
      </c>
      <c r="AJ21" s="265"/>
      <c r="AK21" s="265"/>
      <c r="AL21" s="250" t="s">
        <v>11</v>
      </c>
      <c r="AM21" s="251"/>
    </row>
    <row r="22" spans="1:48" s="2" customFormat="1" ht="19.5" customHeight="1">
      <c r="A22" s="29" t="s">
        <v>37</v>
      </c>
      <c r="B22" s="30"/>
      <c r="C22" s="31"/>
      <c r="D22" s="31"/>
      <c r="E22" s="31"/>
      <c r="F22" s="31"/>
      <c r="G22" s="32"/>
      <c r="H22" s="283" t="s">
        <v>38</v>
      </c>
      <c r="I22" s="284"/>
      <c r="J22" s="284"/>
      <c r="K22" s="284"/>
      <c r="L22" s="285"/>
      <c r="M22" s="286">
        <f>COUNTIFS(職員表!$H6:$H405,$H$7,職員表!$O6:$O405,20,職員表!$I6:$I405,個票1!$L$10)</f>
        <v>0</v>
      </c>
      <c r="N22" s="286"/>
      <c r="O22" s="286"/>
      <c r="P22" s="21" t="s">
        <v>39</v>
      </c>
      <c r="Q22" s="257" t="s">
        <v>40</v>
      </c>
      <c r="R22" s="258"/>
      <c r="S22" s="258"/>
      <c r="T22" s="258"/>
      <c r="U22" s="259"/>
      <c r="V22" s="286">
        <f>COUNTIFS(職員表!$H6:$H405,$H7,職員表!$O6:$O405,5,職員表!$I6:$I405,個票1!$L$10)</f>
        <v>0</v>
      </c>
      <c r="W22" s="286"/>
      <c r="X22" s="286"/>
      <c r="Y22" s="64" t="s">
        <v>39</v>
      </c>
      <c r="Z22" s="110" t="s">
        <v>129</v>
      </c>
      <c r="AA22" s="111"/>
      <c r="AB22" s="111"/>
      <c r="AC22" s="111"/>
      <c r="AD22" s="112"/>
      <c r="AE22" s="237"/>
      <c r="AF22" s="238"/>
      <c r="AG22" s="238"/>
      <c r="AH22" s="266" t="s">
        <v>11</v>
      </c>
      <c r="AI22" s="266"/>
      <c r="AJ22" s="121" t="s">
        <v>130</v>
      </c>
      <c r="AK22" s="43"/>
      <c r="AL22" s="43"/>
      <c r="AM22" s="46"/>
      <c r="AO22" s="2">
        <f>IF(M22=0,,"有")</f>
        <v>0</v>
      </c>
    </row>
    <row r="23" spans="1:48" s="2" customFormat="1" ht="7.5" customHeight="1" thickBot="1">
      <c r="A23" s="54"/>
      <c r="B23" s="54"/>
      <c r="C23" s="54"/>
      <c r="D23" s="54"/>
      <c r="E23" s="54"/>
      <c r="F23" s="54"/>
      <c r="G23" s="54"/>
      <c r="H23" s="54"/>
      <c r="I23" s="50"/>
      <c r="J23" s="55"/>
      <c r="K23" s="49"/>
      <c r="L23" s="51"/>
      <c r="M23" s="51"/>
      <c r="N23" s="51"/>
      <c r="O23" s="51"/>
      <c r="P23" s="51"/>
      <c r="Q23" s="51"/>
      <c r="R23" s="51"/>
      <c r="S23" s="51"/>
      <c r="T23" s="51"/>
      <c r="U23" s="51"/>
      <c r="V23" s="51"/>
      <c r="W23" s="51"/>
      <c r="X23" s="88"/>
      <c r="Y23" s="36"/>
      <c r="Z23" s="36"/>
      <c r="AA23" s="36"/>
      <c r="AB23" s="36"/>
      <c r="AC23" s="36"/>
      <c r="AD23" s="40"/>
      <c r="AE23" s="51"/>
      <c r="AF23" s="51"/>
      <c r="AG23" s="51"/>
      <c r="AH23" s="51"/>
      <c r="AI23" s="51"/>
      <c r="AJ23" s="51"/>
      <c r="AK23" s="51"/>
      <c r="AL23" s="51"/>
      <c r="AM23" s="51"/>
    </row>
    <row r="24" spans="1:48" ht="19.5" customHeight="1" thickBot="1">
      <c r="A24" s="57" t="s">
        <v>194</v>
      </c>
      <c r="B24" s="54"/>
      <c r="C24" s="48"/>
      <c r="D24" s="54"/>
      <c r="E24" s="58"/>
      <c r="F24" s="54"/>
      <c r="G24" s="54"/>
      <c r="H24" s="54"/>
      <c r="I24" s="54"/>
      <c r="J24" s="59"/>
      <c r="K24" s="59"/>
      <c r="L24" s="59"/>
      <c r="M24" s="59"/>
      <c r="N24" s="59"/>
      <c r="O24" s="60"/>
      <c r="P24" s="61"/>
      <c r="Q24" s="62"/>
      <c r="R24" s="62"/>
      <c r="S24" s="59"/>
      <c r="T24" s="55"/>
      <c r="U24" s="59"/>
      <c r="V24" s="59"/>
      <c r="W24" s="48"/>
      <c r="X24" s="303" t="s">
        <v>119</v>
      </c>
      <c r="Y24" s="304"/>
      <c r="Z24" s="304"/>
      <c r="AA24" s="304"/>
      <c r="AB24" s="305"/>
      <c r="AC24" s="281" t="s">
        <v>235</v>
      </c>
      <c r="AD24" s="94" t="s">
        <v>232</v>
      </c>
      <c r="AE24" s="95"/>
      <c r="AF24" s="95"/>
      <c r="AG24" s="95"/>
      <c r="AH24" s="95"/>
      <c r="AI24" s="264" t="e">
        <f>MIN(X25,ROUNDDOWN(H37/1000,0))</f>
        <v>#N/A</v>
      </c>
      <c r="AJ24" s="265"/>
      <c r="AK24" s="265"/>
      <c r="AL24" s="250" t="s">
        <v>11</v>
      </c>
      <c r="AM24" s="251"/>
    </row>
    <row r="25" spans="1:48">
      <c r="A25" s="57"/>
      <c r="B25" s="54"/>
      <c r="C25" s="124" t="s">
        <v>134</v>
      </c>
      <c r="D25" s="54"/>
      <c r="E25" s="58"/>
      <c r="F25" s="54"/>
      <c r="G25" s="54"/>
      <c r="H25" s="54"/>
      <c r="I25" s="54"/>
      <c r="J25" s="59"/>
      <c r="K25" s="59"/>
      <c r="L25" s="59"/>
      <c r="M25" s="59"/>
      <c r="N25" s="59"/>
      <c r="O25" s="60"/>
      <c r="P25" s="61"/>
      <c r="Q25" s="62"/>
      <c r="R25" s="62"/>
      <c r="S25" s="59"/>
      <c r="T25" s="55"/>
      <c r="U25" s="59"/>
      <c r="V25" s="59"/>
      <c r="W25" s="63"/>
      <c r="X25" s="306" t="e">
        <f>VLOOKUP(L10,計算用!A3:G34,2,FALSE)</f>
        <v>#N/A</v>
      </c>
      <c r="Y25" s="307"/>
      <c r="Z25" s="307"/>
      <c r="AA25" s="308" t="s">
        <v>11</v>
      </c>
      <c r="AB25" s="309"/>
      <c r="AC25" s="281"/>
      <c r="AD25" s="92" t="s">
        <v>24</v>
      </c>
      <c r="AE25" s="96"/>
      <c r="AF25" s="96"/>
      <c r="AG25" s="96"/>
      <c r="AH25" s="98"/>
      <c r="AI25" s="237">
        <v>0</v>
      </c>
      <c r="AJ25" s="238"/>
      <c r="AK25" s="238"/>
      <c r="AL25" s="239" t="s">
        <v>11</v>
      </c>
      <c r="AM25" s="240"/>
      <c r="AV25" s="2"/>
    </row>
    <row r="26" spans="1:48">
      <c r="A26" s="48" t="s">
        <v>135</v>
      </c>
      <c r="B26" s="54"/>
      <c r="C26" s="48"/>
      <c r="D26" s="54"/>
      <c r="E26" s="58"/>
      <c r="F26" s="54"/>
      <c r="G26" s="54"/>
      <c r="H26" s="54"/>
      <c r="I26" s="54"/>
      <c r="J26" s="59"/>
      <c r="K26" s="59"/>
      <c r="L26" s="59"/>
      <c r="M26" s="59"/>
      <c r="N26" s="59"/>
      <c r="O26" s="60"/>
      <c r="P26" s="61"/>
      <c r="Q26" s="62"/>
      <c r="R26" s="62"/>
      <c r="S26" s="59"/>
      <c r="T26" s="55"/>
      <c r="U26" s="59"/>
      <c r="V26" s="59"/>
      <c r="W26" s="63"/>
      <c r="X26" s="306"/>
      <c r="Y26" s="307"/>
      <c r="Z26" s="307"/>
      <c r="AA26" s="308"/>
      <c r="AB26" s="309"/>
      <c r="AC26" s="281"/>
      <c r="AD26" s="90" t="s">
        <v>25</v>
      </c>
      <c r="AE26" s="97"/>
      <c r="AF26" s="97"/>
      <c r="AG26" s="97"/>
      <c r="AH26" s="89"/>
      <c r="AI26" s="215" t="e">
        <f>SUM(AI24:AK25)</f>
        <v>#N/A</v>
      </c>
      <c r="AJ26" s="216"/>
      <c r="AK26" s="216"/>
      <c r="AL26" s="217" t="s">
        <v>11</v>
      </c>
      <c r="AM26" s="218"/>
    </row>
    <row r="27" spans="1:48" ht="12" customHeight="1">
      <c r="A27" s="225" t="s">
        <v>106</v>
      </c>
      <c r="B27" s="226"/>
      <c r="C27" s="226"/>
      <c r="D27" s="226"/>
      <c r="E27" s="226"/>
      <c r="F27" s="226"/>
      <c r="G27" s="227"/>
      <c r="H27" s="226" t="s">
        <v>238</v>
      </c>
      <c r="I27" s="226"/>
      <c r="J27" s="226"/>
      <c r="K27" s="226"/>
      <c r="L27" s="226"/>
      <c r="M27" s="225" t="s">
        <v>6</v>
      </c>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7"/>
    </row>
    <row r="28" spans="1:48" ht="12" customHeight="1">
      <c r="A28" s="113" t="s">
        <v>108</v>
      </c>
      <c r="B28" s="114"/>
      <c r="C28" s="114"/>
      <c r="D28" s="114"/>
      <c r="E28" s="115"/>
      <c r="F28" s="115"/>
      <c r="G28" s="116"/>
      <c r="H28" s="271"/>
      <c r="I28" s="271"/>
      <c r="J28" s="271"/>
      <c r="K28" s="271"/>
      <c r="L28" s="271"/>
      <c r="M28" s="228"/>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30"/>
    </row>
    <row r="29" spans="1:48" ht="12" customHeight="1">
      <c r="A29" s="65" t="s">
        <v>109</v>
      </c>
      <c r="B29" s="66"/>
      <c r="C29" s="66"/>
      <c r="D29" s="66"/>
      <c r="E29" s="67"/>
      <c r="F29" s="67"/>
      <c r="G29" s="68"/>
      <c r="H29" s="214"/>
      <c r="I29" s="214"/>
      <c r="J29" s="214"/>
      <c r="K29" s="214"/>
      <c r="L29" s="214"/>
      <c r="M29" s="231"/>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3"/>
    </row>
    <row r="30" spans="1:48" ht="12" customHeight="1">
      <c r="A30" s="65" t="s">
        <v>110</v>
      </c>
      <c r="B30" s="66"/>
      <c r="C30" s="66"/>
      <c r="D30" s="66"/>
      <c r="E30" s="67"/>
      <c r="F30" s="67"/>
      <c r="G30" s="68"/>
      <c r="H30" s="214"/>
      <c r="I30" s="214"/>
      <c r="J30" s="214"/>
      <c r="K30" s="214"/>
      <c r="L30" s="214"/>
      <c r="M30" s="231" t="s">
        <v>244</v>
      </c>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3"/>
    </row>
    <row r="31" spans="1:48" ht="12" customHeight="1">
      <c r="A31" s="65" t="s">
        <v>111</v>
      </c>
      <c r="B31" s="66"/>
      <c r="C31" s="66"/>
      <c r="D31" s="66"/>
      <c r="E31" s="67"/>
      <c r="F31" s="67"/>
      <c r="G31" s="68"/>
      <c r="H31" s="214"/>
      <c r="I31" s="214"/>
      <c r="J31" s="214"/>
      <c r="K31" s="214"/>
      <c r="L31" s="214"/>
      <c r="M31" s="231" t="s">
        <v>245</v>
      </c>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3"/>
    </row>
    <row r="32" spans="1:48" ht="12" customHeight="1">
      <c r="A32" s="65" t="s">
        <v>112</v>
      </c>
      <c r="B32" s="66"/>
      <c r="C32" s="66"/>
      <c r="D32" s="66"/>
      <c r="E32" s="67"/>
      <c r="F32" s="67"/>
      <c r="G32" s="68"/>
      <c r="H32" s="214"/>
      <c r="I32" s="214"/>
      <c r="J32" s="214"/>
      <c r="K32" s="214"/>
      <c r="L32" s="214"/>
      <c r="M32" s="231" t="s">
        <v>246</v>
      </c>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3"/>
    </row>
    <row r="33" spans="1:48" ht="12" customHeight="1">
      <c r="A33" s="65" t="s">
        <v>113</v>
      </c>
      <c r="B33" s="66"/>
      <c r="C33" s="66"/>
      <c r="D33" s="66"/>
      <c r="E33" s="67"/>
      <c r="F33" s="67"/>
      <c r="G33" s="68"/>
      <c r="H33" s="214"/>
      <c r="I33" s="214"/>
      <c r="J33" s="214"/>
      <c r="K33" s="214"/>
      <c r="L33" s="214"/>
      <c r="M33" s="231" t="s">
        <v>247</v>
      </c>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3"/>
      <c r="AV33" s="2"/>
    </row>
    <row r="34" spans="1:48" ht="12" customHeight="1">
      <c r="A34" s="65" t="s">
        <v>114</v>
      </c>
      <c r="B34" s="66"/>
      <c r="C34" s="66"/>
      <c r="D34" s="66"/>
      <c r="E34" s="67"/>
      <c r="F34" s="67"/>
      <c r="G34" s="68"/>
      <c r="H34" s="214"/>
      <c r="I34" s="214"/>
      <c r="J34" s="214"/>
      <c r="K34" s="214"/>
      <c r="L34" s="214"/>
      <c r="M34" s="231"/>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3"/>
    </row>
    <row r="35" spans="1:48" ht="12" customHeight="1">
      <c r="A35" s="65" t="s">
        <v>115</v>
      </c>
      <c r="B35" s="69"/>
      <c r="C35" s="69"/>
      <c r="D35" s="69"/>
      <c r="E35" s="69"/>
      <c r="F35" s="69"/>
      <c r="G35" s="70"/>
      <c r="H35" s="214"/>
      <c r="I35" s="214"/>
      <c r="J35" s="214"/>
      <c r="K35" s="214"/>
      <c r="L35" s="214"/>
      <c r="M35" s="231"/>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3"/>
    </row>
    <row r="36" spans="1:48" ht="12" customHeight="1">
      <c r="A36" s="71" t="s">
        <v>116</v>
      </c>
      <c r="B36" s="72"/>
      <c r="C36" s="72"/>
      <c r="D36" s="72"/>
      <c r="E36" s="73"/>
      <c r="F36" s="73"/>
      <c r="G36" s="74"/>
      <c r="H36" s="224"/>
      <c r="I36" s="224"/>
      <c r="J36" s="224"/>
      <c r="K36" s="224"/>
      <c r="L36" s="224"/>
      <c r="M36" s="234"/>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6"/>
    </row>
    <row r="37" spans="1:48" ht="12" customHeight="1">
      <c r="A37" s="75" t="s">
        <v>15</v>
      </c>
      <c r="B37" s="76"/>
      <c r="C37" s="76"/>
      <c r="D37" s="76"/>
      <c r="E37" s="76"/>
      <c r="F37" s="76"/>
      <c r="G37" s="77"/>
      <c r="H37" s="219">
        <f>SUM(H28:L36)</f>
        <v>0</v>
      </c>
      <c r="I37" s="219"/>
      <c r="J37" s="219"/>
      <c r="K37" s="219"/>
      <c r="L37" s="220"/>
      <c r="M37" s="221"/>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3"/>
    </row>
    <row r="38" spans="1:48" ht="7.5" customHeight="1">
      <c r="A38" s="78"/>
      <c r="B38" s="78"/>
      <c r="C38" s="78"/>
      <c r="D38" s="78"/>
      <c r="E38" s="79"/>
      <c r="F38" s="79"/>
      <c r="G38" s="79"/>
      <c r="H38" s="79"/>
      <c r="I38" s="79"/>
      <c r="J38" s="80"/>
      <c r="K38" s="80"/>
      <c r="L38" s="80"/>
      <c r="M38" s="80"/>
      <c r="N38" s="80"/>
      <c r="O38" s="81"/>
      <c r="P38" s="81"/>
      <c r="Q38" s="81"/>
      <c r="R38" s="81"/>
      <c r="S38" s="81"/>
      <c r="T38" s="81"/>
      <c r="U38" s="81"/>
      <c r="V38" s="81"/>
      <c r="W38" s="81"/>
      <c r="X38" s="81"/>
      <c r="Y38" s="81"/>
      <c r="Z38" s="81"/>
      <c r="AA38" s="81"/>
      <c r="AB38" s="81"/>
      <c r="AC38" s="81"/>
      <c r="AD38" s="81"/>
      <c r="AE38" s="81"/>
      <c r="AF38" s="81"/>
      <c r="AG38" s="81"/>
      <c r="AH38" s="127"/>
      <c r="AI38" s="81"/>
      <c r="AJ38" s="81"/>
      <c r="AK38" s="81"/>
      <c r="AL38" s="81"/>
      <c r="AM38" s="81"/>
    </row>
    <row r="39" spans="1:48" ht="19.5" customHeight="1" thickBot="1">
      <c r="A39" s="57" t="s">
        <v>195</v>
      </c>
      <c r="B39" s="54"/>
      <c r="C39" s="123"/>
      <c r="D39" s="54"/>
      <c r="E39" s="58"/>
      <c r="F39" s="54"/>
      <c r="G39" s="54"/>
      <c r="H39" s="54"/>
      <c r="I39" s="54"/>
      <c r="J39" s="59"/>
      <c r="K39" s="59"/>
      <c r="L39" s="59"/>
      <c r="M39" s="59"/>
      <c r="N39" s="59"/>
      <c r="O39" s="60"/>
      <c r="P39" s="61"/>
      <c r="Q39" s="62"/>
      <c r="R39" s="62"/>
      <c r="S39" s="59"/>
      <c r="T39" s="55"/>
      <c r="U39" s="59"/>
      <c r="V39" s="59"/>
      <c r="W39" s="123"/>
      <c r="X39" s="277" t="s">
        <v>119</v>
      </c>
      <c r="Y39" s="278"/>
      <c r="Z39" s="278"/>
      <c r="AA39" s="278"/>
      <c r="AB39" s="279"/>
      <c r="AC39" s="241"/>
      <c r="AD39" s="122"/>
      <c r="AE39" s="122"/>
      <c r="AF39" s="122"/>
      <c r="AG39" s="122"/>
      <c r="AH39" s="122"/>
      <c r="AI39" s="242"/>
      <c r="AJ39" s="242"/>
      <c r="AK39" s="242"/>
      <c r="AL39" s="243"/>
      <c r="AM39" s="243"/>
    </row>
    <row r="40" spans="1:48" ht="14.25" thickBot="1">
      <c r="A40" s="57"/>
      <c r="B40" s="54"/>
      <c r="C40" s="124" t="s">
        <v>170</v>
      </c>
      <c r="D40" s="54"/>
      <c r="E40" s="58"/>
      <c r="F40" s="54"/>
      <c r="G40" s="54"/>
      <c r="H40" s="54"/>
      <c r="I40" s="54"/>
      <c r="J40" s="59"/>
      <c r="K40" s="59"/>
      <c r="L40" s="59"/>
      <c r="M40" s="59"/>
      <c r="N40" s="59"/>
      <c r="O40" s="60"/>
      <c r="P40" s="61"/>
      <c r="Q40" s="62"/>
      <c r="R40" s="62"/>
      <c r="S40" s="59"/>
      <c r="T40" s="55"/>
      <c r="U40" s="59"/>
      <c r="V40" s="59"/>
      <c r="W40" s="63"/>
      <c r="X40" s="244" t="e">
        <f>VLOOKUP(L10,計算用!A3:G34,5,FALSE)</f>
        <v>#N/A</v>
      </c>
      <c r="Y40" s="245"/>
      <c r="Z40" s="245"/>
      <c r="AA40" s="246" t="s">
        <v>11</v>
      </c>
      <c r="AB40" s="247"/>
      <c r="AC40" s="241"/>
      <c r="AD40" s="122"/>
      <c r="AE40" s="252" t="s">
        <v>236</v>
      </c>
      <c r="AF40" s="253"/>
      <c r="AG40" s="253"/>
      <c r="AH40" s="254"/>
      <c r="AI40" s="248" t="str">
        <f>IF(OR(L10=計算用!A7, L10=計算用!A17,L10=計算用!A18,L10=計算用!A19,L10=計算用!A20,L10=計算用!A21,L10=計算用!A22,L10=計算用!A23),MIN(X40,ROUNDDOWN(H50/1000,0)),"")</f>
        <v/>
      </c>
      <c r="AJ40" s="249"/>
      <c r="AK40" s="249"/>
      <c r="AL40" s="250" t="s">
        <v>11</v>
      </c>
      <c r="AM40" s="251"/>
      <c r="AN40" s="2"/>
    </row>
    <row r="41" spans="1:48" ht="12" customHeight="1">
      <c r="A41" s="225" t="s">
        <v>106</v>
      </c>
      <c r="B41" s="226"/>
      <c r="C41" s="226"/>
      <c r="D41" s="226"/>
      <c r="E41" s="226"/>
      <c r="F41" s="226"/>
      <c r="G41" s="227"/>
      <c r="H41" s="226" t="s">
        <v>107</v>
      </c>
      <c r="I41" s="226"/>
      <c r="J41" s="226"/>
      <c r="K41" s="226"/>
      <c r="L41" s="226"/>
      <c r="M41" s="225" t="s">
        <v>6</v>
      </c>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7"/>
    </row>
    <row r="42" spans="1:48" ht="12" customHeight="1">
      <c r="A42" s="65" t="s">
        <v>171</v>
      </c>
      <c r="B42" s="66"/>
      <c r="C42" s="66"/>
      <c r="D42" s="66"/>
      <c r="E42" s="67"/>
      <c r="F42" s="67"/>
      <c r="G42" s="68"/>
      <c r="H42" s="214"/>
      <c r="I42" s="214"/>
      <c r="J42" s="214"/>
      <c r="K42" s="214"/>
      <c r="L42" s="214"/>
      <c r="M42" s="346"/>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8"/>
    </row>
    <row r="43" spans="1:48" ht="12" customHeight="1">
      <c r="A43" s="132" t="s">
        <v>178</v>
      </c>
      <c r="B43" s="66"/>
      <c r="C43" s="66"/>
      <c r="D43" s="66"/>
      <c r="E43" s="67"/>
      <c r="F43" s="67"/>
      <c r="G43" s="68"/>
      <c r="H43" s="214"/>
      <c r="I43" s="214"/>
      <c r="J43" s="214"/>
      <c r="K43" s="214"/>
      <c r="L43" s="214"/>
      <c r="M43" s="231"/>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3"/>
    </row>
    <row r="44" spans="1:48" ht="12" customHeight="1">
      <c r="A44" s="132" t="s">
        <v>179</v>
      </c>
      <c r="B44" s="66"/>
      <c r="C44" s="66"/>
      <c r="D44" s="66"/>
      <c r="E44" s="67"/>
      <c r="F44" s="67"/>
      <c r="G44" s="68"/>
      <c r="H44" s="214"/>
      <c r="I44" s="214"/>
      <c r="J44" s="214"/>
      <c r="K44" s="214"/>
      <c r="L44" s="214"/>
      <c r="M44" s="231" t="s">
        <v>244</v>
      </c>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3"/>
    </row>
    <row r="45" spans="1:48" ht="12" customHeight="1">
      <c r="A45" s="65" t="s">
        <v>113</v>
      </c>
      <c r="B45" s="66"/>
      <c r="C45" s="66"/>
      <c r="D45" s="66"/>
      <c r="E45" s="67"/>
      <c r="F45" s="67"/>
      <c r="G45" s="68"/>
      <c r="H45" s="214"/>
      <c r="I45" s="214"/>
      <c r="J45" s="214"/>
      <c r="K45" s="214"/>
      <c r="L45" s="214"/>
      <c r="M45" s="231" t="s">
        <v>245</v>
      </c>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3"/>
    </row>
    <row r="46" spans="1:48" ht="12" customHeight="1">
      <c r="A46" s="65" t="s">
        <v>111</v>
      </c>
      <c r="B46" s="66"/>
      <c r="C46" s="66"/>
      <c r="D46" s="66"/>
      <c r="E46" s="67"/>
      <c r="F46" s="67"/>
      <c r="G46" s="68"/>
      <c r="H46" s="214"/>
      <c r="I46" s="214"/>
      <c r="J46" s="214"/>
      <c r="K46" s="214"/>
      <c r="L46" s="214"/>
      <c r="M46" s="231" t="s">
        <v>246</v>
      </c>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3"/>
    </row>
    <row r="47" spans="1:48" ht="12" customHeight="1">
      <c r="A47" s="65" t="s">
        <v>114</v>
      </c>
      <c r="B47" s="66"/>
      <c r="C47" s="66"/>
      <c r="D47" s="66"/>
      <c r="E47" s="67"/>
      <c r="F47" s="67"/>
      <c r="G47" s="68"/>
      <c r="H47" s="214"/>
      <c r="I47" s="214"/>
      <c r="J47" s="214"/>
      <c r="K47" s="214"/>
      <c r="L47" s="214"/>
      <c r="M47" s="231" t="s">
        <v>247</v>
      </c>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3"/>
    </row>
    <row r="48" spans="1:48" ht="12" customHeight="1">
      <c r="A48" s="65" t="s">
        <v>115</v>
      </c>
      <c r="B48" s="69"/>
      <c r="C48" s="69"/>
      <c r="D48" s="69"/>
      <c r="E48" s="69"/>
      <c r="F48" s="69"/>
      <c r="G48" s="70"/>
      <c r="H48" s="214"/>
      <c r="I48" s="214"/>
      <c r="J48" s="214"/>
      <c r="K48" s="214"/>
      <c r="L48" s="214"/>
      <c r="M48" s="231"/>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3"/>
    </row>
    <row r="49" spans="1:46" ht="12" customHeight="1">
      <c r="A49" s="71" t="s">
        <v>116</v>
      </c>
      <c r="B49" s="72"/>
      <c r="C49" s="72"/>
      <c r="D49" s="72"/>
      <c r="E49" s="73"/>
      <c r="F49" s="73"/>
      <c r="G49" s="74"/>
      <c r="H49" s="224"/>
      <c r="I49" s="224"/>
      <c r="J49" s="224"/>
      <c r="K49" s="224"/>
      <c r="L49" s="224"/>
      <c r="M49" s="234"/>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6"/>
    </row>
    <row r="50" spans="1:46" ht="12" customHeight="1">
      <c r="A50" s="75" t="s">
        <v>15</v>
      </c>
      <c r="B50" s="76"/>
      <c r="C50" s="76"/>
      <c r="D50" s="76"/>
      <c r="E50" s="76"/>
      <c r="F50" s="76"/>
      <c r="G50" s="77"/>
      <c r="H50" s="219">
        <f>SUM(H42:L49)</f>
        <v>0</v>
      </c>
      <c r="I50" s="219"/>
      <c r="J50" s="219"/>
      <c r="K50" s="219"/>
      <c r="L50" s="220"/>
      <c r="M50" s="221"/>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3"/>
    </row>
    <row r="51" spans="1:46" ht="7.5" customHeight="1" thickBot="1">
      <c r="A51" s="78"/>
      <c r="B51" s="78"/>
      <c r="C51" s="78"/>
      <c r="D51" s="78"/>
      <c r="E51" s="79"/>
      <c r="F51" s="79"/>
      <c r="G51" s="79"/>
      <c r="H51" s="79"/>
      <c r="I51" s="79"/>
      <c r="J51" s="80"/>
      <c r="K51" s="80"/>
      <c r="L51" s="80"/>
      <c r="M51" s="80"/>
      <c r="N51" s="80"/>
      <c r="O51" s="81"/>
      <c r="P51" s="81"/>
      <c r="Q51" s="81"/>
      <c r="R51" s="81"/>
      <c r="S51" s="81"/>
      <c r="T51" s="81"/>
      <c r="U51" s="81"/>
      <c r="V51" s="81"/>
      <c r="W51" s="81"/>
      <c r="X51" s="81"/>
      <c r="Y51" s="81"/>
      <c r="Z51" s="81"/>
      <c r="AA51" s="81"/>
      <c r="AB51" s="81"/>
      <c r="AC51" s="81"/>
      <c r="AD51" s="81"/>
      <c r="AE51" s="81"/>
      <c r="AF51" s="81"/>
      <c r="AG51" s="81"/>
      <c r="AH51" s="126"/>
      <c r="AI51" s="81"/>
      <c r="AJ51" s="81"/>
      <c r="AK51" s="81"/>
      <c r="AL51" s="81"/>
      <c r="AM51" s="81"/>
    </row>
    <row r="52" spans="1:46" s="2" customFormat="1" ht="19.5" customHeight="1" thickBot="1">
      <c r="A52" s="56" t="s">
        <v>196</v>
      </c>
      <c r="B52" s="54"/>
      <c r="C52" s="54"/>
      <c r="D52" s="54"/>
      <c r="E52" s="54"/>
      <c r="F52" s="54"/>
      <c r="G52" s="54"/>
      <c r="H52" s="54"/>
      <c r="I52" s="50"/>
      <c r="J52" s="55"/>
      <c r="K52" s="49"/>
      <c r="L52" s="51"/>
      <c r="M52" s="51"/>
      <c r="N52" s="51"/>
      <c r="O52" s="51"/>
      <c r="P52" s="51"/>
      <c r="Q52" s="51"/>
      <c r="R52" s="51"/>
      <c r="S52" s="51"/>
      <c r="T52" s="51"/>
      <c r="U52" s="51"/>
      <c r="V52" s="51"/>
      <c r="W52" s="51"/>
      <c r="X52" s="51"/>
      <c r="Y52" s="51"/>
      <c r="Z52" s="51"/>
      <c r="AA52" s="51"/>
      <c r="AB52" s="51"/>
      <c r="AC52" s="51"/>
      <c r="AD52" s="51"/>
      <c r="AE52" s="252" t="s">
        <v>234</v>
      </c>
      <c r="AF52" s="253"/>
      <c r="AG52" s="253"/>
      <c r="AH52" s="254"/>
      <c r="AI52" s="267">
        <f>IF(L10=A54,ROUNDDOWN(X54*AI54/1000,0),IF(L10=A55,ROUNDDOWN(X55*AI55/1000,0),IF(NOT(OR(L10=A54,L10=A55)),ROUNDDOWN(X53*AI53/1000,0))))</f>
        <v>0</v>
      </c>
      <c r="AJ52" s="268"/>
      <c r="AK52" s="268"/>
      <c r="AL52" s="250" t="s">
        <v>11</v>
      </c>
      <c r="AM52" s="251"/>
    </row>
    <row r="53" spans="1:46" s="2" customFormat="1" ht="15.75" customHeight="1">
      <c r="A53" s="257" t="s">
        <v>136</v>
      </c>
      <c r="B53" s="258"/>
      <c r="C53" s="258"/>
      <c r="D53" s="258"/>
      <c r="E53" s="258"/>
      <c r="F53" s="258"/>
      <c r="G53" s="258"/>
      <c r="H53" s="258"/>
      <c r="I53" s="258"/>
      <c r="J53" s="258"/>
      <c r="K53" s="258"/>
      <c r="L53" s="258"/>
      <c r="M53" s="258"/>
      <c r="N53" s="258"/>
      <c r="O53" s="258"/>
      <c r="P53" s="258"/>
      <c r="Q53" s="258"/>
      <c r="R53" s="258"/>
      <c r="S53" s="258"/>
      <c r="T53" s="258"/>
      <c r="U53" s="258"/>
      <c r="V53" s="258"/>
      <c r="W53" s="259"/>
      <c r="X53" s="272">
        <v>2000</v>
      </c>
      <c r="Y53" s="272"/>
      <c r="Z53" s="272"/>
      <c r="AA53" s="255" t="s">
        <v>22</v>
      </c>
      <c r="AB53" s="256"/>
      <c r="AC53" s="257" t="s">
        <v>23</v>
      </c>
      <c r="AD53" s="258"/>
      <c r="AE53" s="258"/>
      <c r="AF53" s="258"/>
      <c r="AG53" s="258"/>
      <c r="AH53" s="259"/>
      <c r="AI53" s="260"/>
      <c r="AJ53" s="261"/>
      <c r="AK53" s="261"/>
      <c r="AL53" s="269" t="s">
        <v>12</v>
      </c>
      <c r="AM53" s="270"/>
    </row>
    <row r="54" spans="1:46" s="2" customFormat="1" ht="15.75" customHeight="1">
      <c r="A54" s="257" t="s">
        <v>137</v>
      </c>
      <c r="B54" s="258"/>
      <c r="C54" s="258"/>
      <c r="D54" s="258"/>
      <c r="E54" s="258"/>
      <c r="F54" s="258"/>
      <c r="G54" s="258"/>
      <c r="H54" s="258"/>
      <c r="I54" s="258"/>
      <c r="J54" s="258"/>
      <c r="K54" s="258"/>
      <c r="L54" s="258"/>
      <c r="M54" s="258"/>
      <c r="N54" s="258"/>
      <c r="O54" s="258"/>
      <c r="P54" s="258"/>
      <c r="Q54" s="258"/>
      <c r="R54" s="258"/>
      <c r="S54" s="258"/>
      <c r="T54" s="258"/>
      <c r="U54" s="258"/>
      <c r="V54" s="258"/>
      <c r="W54" s="259"/>
      <c r="X54" s="272">
        <v>1500</v>
      </c>
      <c r="Y54" s="272"/>
      <c r="Z54" s="272"/>
      <c r="AA54" s="255" t="s">
        <v>22</v>
      </c>
      <c r="AB54" s="256"/>
      <c r="AC54" s="257" t="s">
        <v>23</v>
      </c>
      <c r="AD54" s="258"/>
      <c r="AE54" s="258"/>
      <c r="AF54" s="258"/>
      <c r="AG54" s="258"/>
      <c r="AH54" s="259"/>
      <c r="AI54" s="260"/>
      <c r="AJ54" s="261"/>
      <c r="AK54" s="261"/>
      <c r="AL54" s="262" t="s">
        <v>12</v>
      </c>
      <c r="AM54" s="263"/>
    </row>
    <row r="55" spans="1:46" s="2" customFormat="1" ht="15.75" customHeight="1">
      <c r="A55" s="257" t="s">
        <v>138</v>
      </c>
      <c r="B55" s="258"/>
      <c r="C55" s="258"/>
      <c r="D55" s="258"/>
      <c r="E55" s="258"/>
      <c r="F55" s="258"/>
      <c r="G55" s="258"/>
      <c r="H55" s="258"/>
      <c r="I55" s="258"/>
      <c r="J55" s="258"/>
      <c r="K55" s="258"/>
      <c r="L55" s="258"/>
      <c r="M55" s="258"/>
      <c r="N55" s="258"/>
      <c r="O55" s="258"/>
      <c r="P55" s="258"/>
      <c r="Q55" s="258"/>
      <c r="R55" s="258"/>
      <c r="S55" s="258"/>
      <c r="T55" s="258"/>
      <c r="U55" s="258"/>
      <c r="V55" s="258"/>
      <c r="W55" s="259"/>
      <c r="X55" s="272">
        <v>2500</v>
      </c>
      <c r="Y55" s="272"/>
      <c r="Z55" s="272"/>
      <c r="AA55" s="255" t="s">
        <v>22</v>
      </c>
      <c r="AB55" s="256"/>
      <c r="AC55" s="257" t="s">
        <v>23</v>
      </c>
      <c r="AD55" s="258"/>
      <c r="AE55" s="258"/>
      <c r="AF55" s="258"/>
      <c r="AG55" s="258"/>
      <c r="AH55" s="259"/>
      <c r="AI55" s="260"/>
      <c r="AJ55" s="261"/>
      <c r="AK55" s="261"/>
      <c r="AL55" s="262" t="s">
        <v>12</v>
      </c>
      <c r="AM55" s="263"/>
    </row>
    <row r="56" spans="1:46" s="2" customFormat="1" ht="7.5" customHeight="1" thickBot="1">
      <c r="A56" s="54"/>
      <c r="B56" s="54"/>
      <c r="C56" s="54"/>
      <c r="D56" s="54"/>
      <c r="E56" s="54"/>
      <c r="F56" s="54"/>
      <c r="G56" s="54"/>
      <c r="H56" s="54"/>
      <c r="I56" s="50"/>
      <c r="J56" s="55"/>
      <c r="K56" s="49"/>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row>
    <row r="57" spans="1:46" s="2" customFormat="1" ht="19.5" customHeight="1" thickBot="1">
      <c r="A57" s="56" t="s">
        <v>139</v>
      </c>
      <c r="B57" s="49"/>
      <c r="C57" s="54"/>
      <c r="D57" s="54"/>
      <c r="E57" s="54"/>
      <c r="F57" s="54"/>
      <c r="G57" s="54"/>
      <c r="H57" s="54"/>
      <c r="I57" s="50"/>
      <c r="J57" s="55"/>
      <c r="K57" s="49"/>
      <c r="L57" s="51"/>
      <c r="M57" s="51"/>
      <c r="N57" s="51"/>
      <c r="O57" s="52"/>
      <c r="P57" s="52"/>
      <c r="Q57" s="52"/>
      <c r="R57" s="52"/>
      <c r="S57" s="52"/>
      <c r="T57" s="82"/>
      <c r="U57" s="82"/>
      <c r="V57" s="82"/>
      <c r="W57" s="82"/>
      <c r="X57" s="277" t="s">
        <v>119</v>
      </c>
      <c r="Y57" s="278"/>
      <c r="Z57" s="278"/>
      <c r="AA57" s="278"/>
      <c r="AB57" s="279"/>
      <c r="AC57" s="280" t="s">
        <v>236</v>
      </c>
      <c r="AD57" s="94" t="s">
        <v>233</v>
      </c>
      <c r="AE57" s="95"/>
      <c r="AF57" s="95"/>
      <c r="AG57" s="95"/>
      <c r="AH57" s="99"/>
      <c r="AI57" s="264" t="e">
        <f>MIN(X58,ROUNDDOWN(H70/1000,0))</f>
        <v>#N/A</v>
      </c>
      <c r="AJ57" s="265"/>
      <c r="AK57" s="265"/>
      <c r="AL57" s="250" t="s">
        <v>11</v>
      </c>
      <c r="AM57" s="251"/>
    </row>
    <row r="58" spans="1:46" s="2" customFormat="1" ht="12">
      <c r="A58" s="52"/>
      <c r="B58" s="125" t="s">
        <v>140</v>
      </c>
      <c r="C58" s="54"/>
      <c r="D58" s="54"/>
      <c r="E58" s="54"/>
      <c r="F58" s="54"/>
      <c r="G58" s="54"/>
      <c r="H58" s="54"/>
      <c r="I58" s="54"/>
      <c r="J58" s="54"/>
      <c r="K58" s="54"/>
      <c r="L58" s="54"/>
      <c r="M58" s="54"/>
      <c r="N58" s="54"/>
      <c r="O58" s="54"/>
      <c r="P58" s="54"/>
      <c r="Q58" s="54"/>
      <c r="R58" s="54"/>
      <c r="S58" s="54"/>
      <c r="T58" s="54"/>
      <c r="U58" s="54"/>
      <c r="V58" s="54"/>
      <c r="W58" s="54"/>
      <c r="X58" s="273" t="e">
        <f>VLOOKUP(L10,計算用!A3:G34,6,FALSE)</f>
        <v>#N/A</v>
      </c>
      <c r="Y58" s="274"/>
      <c r="Z58" s="274"/>
      <c r="AA58" s="275" t="s">
        <v>11</v>
      </c>
      <c r="AB58" s="276"/>
      <c r="AC58" s="281"/>
      <c r="AD58" s="92" t="s">
        <v>24</v>
      </c>
      <c r="AE58" s="93"/>
      <c r="AF58" s="93"/>
      <c r="AG58" s="93"/>
      <c r="AH58" s="100"/>
      <c r="AI58" s="237">
        <v>0</v>
      </c>
      <c r="AJ58" s="238"/>
      <c r="AK58" s="238"/>
      <c r="AL58" s="239" t="s">
        <v>11</v>
      </c>
      <c r="AM58" s="240"/>
    </row>
    <row r="59" spans="1:46" s="2" customFormat="1" ht="12">
      <c r="A59" s="48" t="s">
        <v>121</v>
      </c>
      <c r="B59" s="54"/>
      <c r="C59" s="54"/>
      <c r="D59" s="54"/>
      <c r="E59" s="54"/>
      <c r="F59" s="54"/>
      <c r="G59" s="54"/>
      <c r="H59" s="54"/>
      <c r="I59" s="54"/>
      <c r="J59" s="54"/>
      <c r="K59" s="54"/>
      <c r="L59" s="54"/>
      <c r="M59" s="54"/>
      <c r="N59" s="54"/>
      <c r="O59" s="54"/>
      <c r="P59" s="54"/>
      <c r="Q59" s="54"/>
      <c r="R59" s="54"/>
      <c r="S59" s="54"/>
      <c r="T59" s="54"/>
      <c r="U59" s="54"/>
      <c r="V59" s="54"/>
      <c r="W59" s="54"/>
      <c r="X59" s="273" t="e">
        <f>VLOOKUP(L30,計算用!A24:G52,5,FALSE)</f>
        <v>#N/A</v>
      </c>
      <c r="Y59" s="274"/>
      <c r="Z59" s="274"/>
      <c r="AA59" s="275"/>
      <c r="AB59" s="276"/>
      <c r="AC59" s="281"/>
      <c r="AD59" s="90" t="s">
        <v>25</v>
      </c>
      <c r="AE59" s="91"/>
      <c r="AF59" s="91"/>
      <c r="AG59" s="91"/>
      <c r="AH59" s="101"/>
      <c r="AI59" s="215" t="e">
        <f>SUM(AI57:AK58)</f>
        <v>#N/A</v>
      </c>
      <c r="AJ59" s="216"/>
      <c r="AK59" s="216"/>
      <c r="AL59" s="217" t="s">
        <v>11</v>
      </c>
      <c r="AM59" s="218"/>
      <c r="AT59" s="3"/>
    </row>
    <row r="60" spans="1:46" ht="12" customHeight="1">
      <c r="A60" s="225" t="s">
        <v>106</v>
      </c>
      <c r="B60" s="226"/>
      <c r="C60" s="226"/>
      <c r="D60" s="226"/>
      <c r="E60" s="226"/>
      <c r="F60" s="226"/>
      <c r="G60" s="227"/>
      <c r="H60" s="226" t="s">
        <v>107</v>
      </c>
      <c r="I60" s="226"/>
      <c r="J60" s="226"/>
      <c r="K60" s="226"/>
      <c r="L60" s="226"/>
      <c r="M60" s="225" t="s">
        <v>6</v>
      </c>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7"/>
    </row>
    <row r="61" spans="1:46" ht="12" customHeight="1">
      <c r="A61" s="113" t="s">
        <v>108</v>
      </c>
      <c r="B61" s="114"/>
      <c r="C61" s="114"/>
      <c r="D61" s="114"/>
      <c r="E61" s="115"/>
      <c r="F61" s="115"/>
      <c r="G61" s="116"/>
      <c r="H61" s="271"/>
      <c r="I61" s="271"/>
      <c r="J61" s="271"/>
      <c r="K61" s="271"/>
      <c r="L61" s="271"/>
      <c r="M61" s="228"/>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30"/>
    </row>
    <row r="62" spans="1:46" ht="12" customHeight="1">
      <c r="A62" s="65" t="s">
        <v>109</v>
      </c>
      <c r="B62" s="66"/>
      <c r="C62" s="66"/>
      <c r="D62" s="66"/>
      <c r="E62" s="67"/>
      <c r="F62" s="67"/>
      <c r="G62" s="68"/>
      <c r="H62" s="214"/>
      <c r="I62" s="214"/>
      <c r="J62" s="214"/>
      <c r="K62" s="214"/>
      <c r="L62" s="214"/>
      <c r="M62" s="231"/>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3"/>
    </row>
    <row r="63" spans="1:46" ht="12" customHeight="1">
      <c r="A63" s="65" t="s">
        <v>110</v>
      </c>
      <c r="B63" s="66"/>
      <c r="C63" s="66"/>
      <c r="D63" s="66"/>
      <c r="E63" s="67"/>
      <c r="F63" s="67"/>
      <c r="G63" s="68"/>
      <c r="H63" s="214"/>
      <c r="I63" s="214"/>
      <c r="J63" s="214"/>
      <c r="K63" s="214"/>
      <c r="L63" s="214"/>
      <c r="M63" s="231" t="s">
        <v>244</v>
      </c>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3"/>
    </row>
    <row r="64" spans="1:46" ht="12" customHeight="1">
      <c r="A64" s="65" t="s">
        <v>111</v>
      </c>
      <c r="B64" s="66"/>
      <c r="C64" s="66"/>
      <c r="D64" s="66"/>
      <c r="E64" s="67"/>
      <c r="F64" s="67"/>
      <c r="G64" s="68"/>
      <c r="H64" s="214"/>
      <c r="I64" s="214"/>
      <c r="J64" s="214"/>
      <c r="K64" s="214"/>
      <c r="L64" s="214"/>
      <c r="M64" s="231" t="s">
        <v>245</v>
      </c>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3"/>
    </row>
    <row r="65" spans="1:39" ht="12" customHeight="1">
      <c r="A65" s="65" t="s">
        <v>112</v>
      </c>
      <c r="B65" s="66"/>
      <c r="C65" s="66"/>
      <c r="D65" s="66"/>
      <c r="E65" s="67"/>
      <c r="F65" s="67"/>
      <c r="G65" s="68"/>
      <c r="H65" s="214"/>
      <c r="I65" s="214"/>
      <c r="J65" s="214"/>
      <c r="K65" s="214"/>
      <c r="L65" s="214"/>
      <c r="M65" s="231" t="s">
        <v>246</v>
      </c>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3"/>
    </row>
    <row r="66" spans="1:39" ht="12" customHeight="1">
      <c r="A66" s="65" t="s">
        <v>113</v>
      </c>
      <c r="B66" s="66"/>
      <c r="C66" s="66"/>
      <c r="D66" s="66"/>
      <c r="E66" s="67"/>
      <c r="F66" s="67"/>
      <c r="G66" s="68"/>
      <c r="H66" s="214"/>
      <c r="I66" s="214"/>
      <c r="J66" s="214"/>
      <c r="K66" s="214"/>
      <c r="L66" s="214"/>
      <c r="M66" s="231" t="s">
        <v>247</v>
      </c>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3"/>
    </row>
    <row r="67" spans="1:39" ht="12" customHeight="1">
      <c r="A67" s="65" t="s">
        <v>114</v>
      </c>
      <c r="B67" s="66"/>
      <c r="C67" s="66"/>
      <c r="D67" s="66"/>
      <c r="E67" s="67"/>
      <c r="F67" s="67"/>
      <c r="G67" s="68"/>
      <c r="H67" s="214"/>
      <c r="I67" s="214"/>
      <c r="J67" s="214"/>
      <c r="K67" s="214"/>
      <c r="L67" s="214"/>
      <c r="M67" s="231"/>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3"/>
    </row>
    <row r="68" spans="1:39" ht="12" customHeight="1">
      <c r="A68" s="65" t="s">
        <v>115</v>
      </c>
      <c r="B68" s="69"/>
      <c r="C68" s="69"/>
      <c r="D68" s="69"/>
      <c r="E68" s="69"/>
      <c r="F68" s="69"/>
      <c r="G68" s="70"/>
      <c r="H68" s="214"/>
      <c r="I68" s="214"/>
      <c r="J68" s="214"/>
      <c r="K68" s="214"/>
      <c r="L68" s="214"/>
      <c r="M68" s="231"/>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3"/>
    </row>
    <row r="69" spans="1:39" ht="12" customHeight="1">
      <c r="A69" s="71" t="s">
        <v>116</v>
      </c>
      <c r="B69" s="72"/>
      <c r="C69" s="72"/>
      <c r="D69" s="72"/>
      <c r="E69" s="73"/>
      <c r="F69" s="73"/>
      <c r="G69" s="74"/>
      <c r="H69" s="224"/>
      <c r="I69" s="224"/>
      <c r="J69" s="224"/>
      <c r="K69" s="224"/>
      <c r="L69" s="224"/>
      <c r="M69" s="234"/>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6"/>
    </row>
    <row r="70" spans="1:39" ht="12" customHeight="1">
      <c r="A70" s="75" t="s">
        <v>15</v>
      </c>
      <c r="B70" s="83"/>
      <c r="C70" s="83"/>
      <c r="D70" s="83"/>
      <c r="E70" s="76"/>
      <c r="F70" s="76"/>
      <c r="G70" s="77"/>
      <c r="H70" s="219">
        <f>SUM(H61:L69)</f>
        <v>0</v>
      </c>
      <c r="I70" s="219"/>
      <c r="J70" s="219"/>
      <c r="K70" s="219"/>
      <c r="L70" s="220"/>
      <c r="M70" s="221"/>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3"/>
    </row>
    <row r="71" spans="1:39" ht="4.5" customHeight="1">
      <c r="A71" s="78"/>
      <c r="B71" s="78"/>
      <c r="C71" s="78"/>
      <c r="D71" s="78"/>
      <c r="E71" s="84"/>
      <c r="F71" s="84"/>
      <c r="G71" s="84"/>
      <c r="H71" s="84"/>
      <c r="I71" s="84"/>
      <c r="J71" s="86"/>
      <c r="K71" s="86"/>
      <c r="L71" s="86"/>
      <c r="M71" s="86"/>
      <c r="N71" s="86"/>
      <c r="O71" s="84"/>
      <c r="P71" s="84"/>
      <c r="Q71" s="84"/>
      <c r="R71" s="84"/>
      <c r="S71" s="84"/>
      <c r="T71" s="84"/>
      <c r="U71" s="84"/>
      <c r="V71" s="84"/>
      <c r="W71" s="84"/>
      <c r="X71" s="84"/>
      <c r="Y71" s="87"/>
      <c r="Z71" s="87"/>
      <c r="AA71" s="87"/>
      <c r="AB71" s="87"/>
      <c r="AC71" s="87"/>
      <c r="AD71" s="87"/>
      <c r="AE71" s="84"/>
      <c r="AF71" s="84"/>
      <c r="AG71" s="84"/>
      <c r="AH71" s="84"/>
      <c r="AI71" s="84"/>
      <c r="AJ71" s="84"/>
      <c r="AK71" s="84"/>
      <c r="AL71" s="84"/>
      <c r="AM71" s="84"/>
    </row>
    <row r="72" spans="1:39">
      <c r="A72" s="33" t="s">
        <v>237</v>
      </c>
      <c r="B72" s="85"/>
      <c r="C72" s="85"/>
      <c r="D72" s="85"/>
      <c r="E72" s="85"/>
      <c r="F72" s="85"/>
      <c r="G72" s="85"/>
      <c r="H72" s="85"/>
      <c r="I72" s="85"/>
      <c r="J72" s="85"/>
      <c r="K72" s="85"/>
      <c r="L72" s="85"/>
      <c r="M72" s="85"/>
      <c r="N72" s="85"/>
      <c r="O72" s="85"/>
      <c r="P72" s="85"/>
      <c r="Q72" s="85"/>
      <c r="R72" s="85"/>
      <c r="S72" s="85"/>
      <c r="T72" s="85"/>
      <c r="U72" s="85"/>
      <c r="V72" s="85"/>
      <c r="W72" s="85"/>
      <c r="X72" s="85"/>
      <c r="Y72" s="62"/>
      <c r="Z72" s="62"/>
      <c r="AA72" s="62"/>
      <c r="AB72" s="62"/>
      <c r="AC72" s="62"/>
      <c r="AD72" s="62"/>
      <c r="AE72" s="85"/>
      <c r="AF72" s="85"/>
      <c r="AG72" s="85"/>
      <c r="AH72" s="85"/>
      <c r="AI72" s="85"/>
      <c r="AJ72" s="85"/>
      <c r="AK72" s="85"/>
      <c r="AL72" s="85"/>
      <c r="AM72" s="85"/>
    </row>
  </sheetData>
  <sheetProtection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17</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7"/>
  <sheetViews>
    <sheetView view="pageBreakPreview" zoomScaleNormal="100" zoomScaleSheetLayoutView="100" workbookViewId="0"/>
  </sheetViews>
  <sheetFormatPr defaultRowHeight="12"/>
  <cols>
    <col min="1" max="1" width="3.125" style="10" customWidth="1"/>
    <col min="2" max="3" width="12.5" style="10" customWidth="1"/>
    <col min="4" max="4" width="12.25" style="10" bestFit="1" customWidth="1"/>
    <col min="5" max="5" width="22.625" style="10" hidden="1" customWidth="1"/>
    <col min="6" max="6" width="8.125" style="10" hidden="1" customWidth="1"/>
    <col min="7" max="7" width="25" style="10" customWidth="1"/>
    <col min="8" max="8" width="10.5" style="10" bestFit="1" customWidth="1"/>
    <col min="9" max="9" width="10.5" style="10" customWidth="1"/>
    <col min="10" max="10" width="16.75" style="10" bestFit="1" customWidth="1"/>
    <col min="11" max="11" width="7.125" style="10" customWidth="1"/>
    <col min="12" max="12" width="12.5" style="10" customWidth="1"/>
    <col min="13" max="13" width="11.375" style="10" hidden="1" customWidth="1"/>
    <col min="14" max="14" width="11.375" style="10" customWidth="1"/>
    <col min="15" max="15" width="6" style="10" customWidth="1"/>
    <col min="16" max="19" width="7.625" style="10" customWidth="1"/>
    <col min="20" max="20" width="12.75" style="10" customWidth="1"/>
    <col min="21" max="21" width="7.5" style="10" customWidth="1"/>
    <col min="22" max="22" width="9.375" style="2" customWidth="1"/>
    <col min="23" max="23" width="2.5" style="10" customWidth="1"/>
    <col min="24" max="16384" width="9" style="10"/>
  </cols>
  <sheetData>
    <row r="1" spans="1:23" ht="13.5">
      <c r="A1" s="6" t="s">
        <v>174</v>
      </c>
    </row>
    <row r="3" spans="1:23" ht="24" customHeight="1">
      <c r="A3" s="10" t="s">
        <v>239</v>
      </c>
      <c r="O3" s="13"/>
      <c r="P3" s="13"/>
      <c r="Q3" s="13"/>
      <c r="R3" s="13"/>
      <c r="T3" s="13"/>
      <c r="U3" s="13"/>
    </row>
    <row r="4" spans="1:23" ht="18" customHeight="1">
      <c r="A4" s="207"/>
      <c r="B4" s="352" t="s">
        <v>18</v>
      </c>
      <c r="C4" s="352" t="s">
        <v>20</v>
      </c>
      <c r="D4" s="352" t="s">
        <v>19</v>
      </c>
      <c r="E4" s="18"/>
      <c r="F4" s="18"/>
      <c r="G4" s="349" t="s">
        <v>27</v>
      </c>
      <c r="H4" s="225" t="s">
        <v>26</v>
      </c>
      <c r="I4" s="226"/>
      <c r="J4" s="227"/>
      <c r="K4" s="225" t="s">
        <v>30</v>
      </c>
      <c r="L4" s="226"/>
      <c r="M4" s="226"/>
      <c r="N4" s="227"/>
      <c r="O4" s="351" t="s">
        <v>33</v>
      </c>
      <c r="P4" s="277" t="s">
        <v>185</v>
      </c>
      <c r="Q4" s="278"/>
      <c r="R4" s="278"/>
      <c r="S4" s="279"/>
      <c r="T4" s="277" t="s">
        <v>181</v>
      </c>
      <c r="U4" s="279"/>
      <c r="V4" s="117"/>
    </row>
    <row r="5" spans="1:23" ht="51.75" customHeight="1">
      <c r="A5" s="207"/>
      <c r="B5" s="352"/>
      <c r="C5" s="352"/>
      <c r="D5" s="352"/>
      <c r="E5" s="19" t="s">
        <v>42</v>
      </c>
      <c r="F5" s="19" t="s">
        <v>42</v>
      </c>
      <c r="G5" s="350"/>
      <c r="H5" s="17" t="s">
        <v>21</v>
      </c>
      <c r="I5" s="159" t="s">
        <v>203</v>
      </c>
      <c r="J5" s="17" t="s">
        <v>4</v>
      </c>
      <c r="K5" s="133" t="s">
        <v>28</v>
      </c>
      <c r="L5" s="133" t="s">
        <v>29</v>
      </c>
      <c r="M5" s="17" t="s">
        <v>34</v>
      </c>
      <c r="N5" s="134" t="s">
        <v>192</v>
      </c>
      <c r="O5" s="352"/>
      <c r="P5" s="130" t="s">
        <v>186</v>
      </c>
      <c r="Q5" s="130" t="s">
        <v>193</v>
      </c>
      <c r="R5" s="130" t="s">
        <v>187</v>
      </c>
      <c r="S5" s="130" t="s">
        <v>184</v>
      </c>
      <c r="T5" s="130" t="s">
        <v>182</v>
      </c>
      <c r="U5" s="131" t="s">
        <v>183</v>
      </c>
      <c r="V5" s="118"/>
      <c r="W5" s="2"/>
    </row>
    <row r="6" spans="1:23">
      <c r="A6" s="143">
        <v>1</v>
      </c>
      <c r="B6" s="144"/>
      <c r="C6" s="144"/>
      <c r="D6" s="145"/>
      <c r="E6" s="146" t="str">
        <f>B6&amp;C6&amp;D6</f>
        <v/>
      </c>
      <c r="F6" s="146" t="str">
        <f>IF(E6="","",COUNTIF($E$6:$E$85,E6))</f>
        <v/>
      </c>
      <c r="G6" s="147"/>
      <c r="H6" s="148"/>
      <c r="I6" s="161"/>
      <c r="J6" s="149"/>
      <c r="K6" s="155"/>
      <c r="L6" s="155"/>
      <c r="M6" s="150" t="str">
        <f>K6&amp;L6</f>
        <v/>
      </c>
      <c r="N6" s="151"/>
      <c r="O6" s="156" t="str">
        <f>IFERROR(VLOOKUP(M6,計算用!$A$48:$B$55,2,FALSE),"")</f>
        <v/>
      </c>
      <c r="P6" s="157"/>
      <c r="Q6" s="157"/>
      <c r="R6" s="157"/>
      <c r="S6" s="152" t="str">
        <f>IF(F6&gt;=2,"","可")</f>
        <v/>
      </c>
      <c r="T6" s="153"/>
      <c r="U6" s="154"/>
      <c r="V6" s="119"/>
      <c r="W6" s="2"/>
    </row>
    <row r="7" spans="1:23">
      <c r="A7" s="143">
        <f>A6+1</f>
        <v>2</v>
      </c>
      <c r="B7" s="144"/>
      <c r="C7" s="144"/>
      <c r="D7" s="145"/>
      <c r="E7" s="146" t="str">
        <f t="shared" ref="E7:E70" si="0">B7&amp;C7&amp;D7</f>
        <v/>
      </c>
      <c r="F7" s="146" t="str">
        <f t="shared" ref="F7:F70" si="1">IF(E7="","",COUNTIF($E$6:$E$85,E7))</f>
        <v/>
      </c>
      <c r="G7" s="147"/>
      <c r="H7" s="148"/>
      <c r="I7" s="161"/>
      <c r="J7" s="149"/>
      <c r="K7" s="155"/>
      <c r="L7" s="155"/>
      <c r="M7" s="150" t="str">
        <f>K7&amp;L7</f>
        <v/>
      </c>
      <c r="N7" s="151"/>
      <c r="O7" s="156" t="str">
        <f>IFERROR(VLOOKUP(M7,計算用!$A$48:$B$55,2,FALSE),"")</f>
        <v/>
      </c>
      <c r="P7" s="157"/>
      <c r="Q7" s="157"/>
      <c r="R7" s="157"/>
      <c r="S7" s="152" t="str">
        <f t="shared" ref="S7:S70" si="2">IF(F7&gt;=2,"","可")</f>
        <v/>
      </c>
      <c r="T7" s="153"/>
      <c r="U7" s="154"/>
      <c r="V7" s="119"/>
    </row>
    <row r="8" spans="1:23">
      <c r="A8" s="143">
        <f t="shared" ref="A8:A14" si="3">A7+1</f>
        <v>3</v>
      </c>
      <c r="B8" s="144"/>
      <c r="C8" s="144"/>
      <c r="D8" s="145"/>
      <c r="E8" s="146" t="str">
        <f t="shared" si="0"/>
        <v/>
      </c>
      <c r="F8" s="146" t="str">
        <f t="shared" si="1"/>
        <v/>
      </c>
      <c r="G8" s="147"/>
      <c r="H8" s="148"/>
      <c r="I8" s="161"/>
      <c r="J8" s="149"/>
      <c r="K8" s="155"/>
      <c r="L8" s="155"/>
      <c r="M8" s="150" t="str">
        <f t="shared" ref="M8:M71" si="4">K8&amp;L8</f>
        <v/>
      </c>
      <c r="N8" s="151"/>
      <c r="O8" s="156" t="str">
        <f>IFERROR(VLOOKUP(M8,計算用!$A$48:$B$55,2,FALSE),"")</f>
        <v/>
      </c>
      <c r="P8" s="157"/>
      <c r="Q8" s="157"/>
      <c r="R8" s="157"/>
      <c r="S8" s="152" t="str">
        <f t="shared" si="2"/>
        <v/>
      </c>
      <c r="T8" s="153"/>
      <c r="U8" s="154"/>
      <c r="V8" s="119"/>
      <c r="W8" s="2"/>
    </row>
    <row r="9" spans="1:23">
      <c r="A9" s="143">
        <f t="shared" si="3"/>
        <v>4</v>
      </c>
      <c r="B9" s="144"/>
      <c r="C9" s="144"/>
      <c r="D9" s="145"/>
      <c r="E9" s="146" t="str">
        <f t="shared" si="0"/>
        <v/>
      </c>
      <c r="F9" s="146" t="str">
        <f t="shared" si="1"/>
        <v/>
      </c>
      <c r="G9" s="147"/>
      <c r="H9" s="148"/>
      <c r="I9" s="161"/>
      <c r="J9" s="149"/>
      <c r="K9" s="155"/>
      <c r="L9" s="155"/>
      <c r="M9" s="150" t="str">
        <f t="shared" si="4"/>
        <v/>
      </c>
      <c r="N9" s="151"/>
      <c r="O9" s="156" t="str">
        <f>IFERROR(VLOOKUP(M9,計算用!$A$48:$B$55,2,FALSE),"")</f>
        <v/>
      </c>
      <c r="P9" s="157"/>
      <c r="Q9" s="157"/>
      <c r="R9" s="157"/>
      <c r="S9" s="152" t="str">
        <f t="shared" si="2"/>
        <v/>
      </c>
      <c r="T9" s="153"/>
      <c r="U9" s="154"/>
      <c r="V9" s="119"/>
    </row>
    <row r="10" spans="1:23">
      <c r="A10" s="143">
        <f t="shared" si="3"/>
        <v>5</v>
      </c>
      <c r="B10" s="144"/>
      <c r="C10" s="144"/>
      <c r="D10" s="145"/>
      <c r="E10" s="146" t="str">
        <f t="shared" si="0"/>
        <v/>
      </c>
      <c r="F10" s="146" t="str">
        <f t="shared" si="1"/>
        <v/>
      </c>
      <c r="G10" s="147"/>
      <c r="H10" s="148"/>
      <c r="I10" s="161"/>
      <c r="J10" s="149"/>
      <c r="K10" s="155"/>
      <c r="L10" s="155"/>
      <c r="M10" s="150" t="str">
        <f t="shared" si="4"/>
        <v/>
      </c>
      <c r="N10" s="151"/>
      <c r="O10" s="156" t="str">
        <f>IFERROR(VLOOKUP(M10,計算用!$A$48:$B$55,2,FALSE),"")</f>
        <v/>
      </c>
      <c r="P10" s="157"/>
      <c r="Q10" s="157"/>
      <c r="R10" s="157"/>
      <c r="S10" s="152" t="str">
        <f t="shared" si="2"/>
        <v/>
      </c>
      <c r="T10" s="153"/>
      <c r="U10" s="154"/>
      <c r="V10" s="119"/>
    </row>
    <row r="11" spans="1:23">
      <c r="A11" s="143">
        <f t="shared" si="3"/>
        <v>6</v>
      </c>
      <c r="B11" s="144"/>
      <c r="C11" s="144"/>
      <c r="D11" s="145"/>
      <c r="E11" s="146" t="str">
        <f t="shared" si="0"/>
        <v/>
      </c>
      <c r="F11" s="146" t="str">
        <f t="shared" si="1"/>
        <v/>
      </c>
      <c r="G11" s="147"/>
      <c r="H11" s="148"/>
      <c r="I11" s="161"/>
      <c r="J11" s="149"/>
      <c r="K11" s="155"/>
      <c r="L11" s="155"/>
      <c r="M11" s="150" t="str">
        <f t="shared" si="4"/>
        <v/>
      </c>
      <c r="N11" s="151"/>
      <c r="O11" s="156" t="str">
        <f>IFERROR(VLOOKUP(M11,計算用!$A$48:$B$55,2,FALSE),"")</f>
        <v/>
      </c>
      <c r="P11" s="157"/>
      <c r="Q11" s="157"/>
      <c r="R11" s="157"/>
      <c r="S11" s="152" t="str">
        <f t="shared" si="2"/>
        <v/>
      </c>
      <c r="T11" s="153"/>
      <c r="U11" s="154"/>
      <c r="V11" s="119"/>
    </row>
    <row r="12" spans="1:23">
      <c r="A12" s="143">
        <f t="shared" si="3"/>
        <v>7</v>
      </c>
      <c r="B12" s="144"/>
      <c r="C12" s="144"/>
      <c r="D12" s="145"/>
      <c r="E12" s="146" t="str">
        <f t="shared" si="0"/>
        <v/>
      </c>
      <c r="F12" s="146" t="str">
        <f t="shared" si="1"/>
        <v/>
      </c>
      <c r="G12" s="147"/>
      <c r="H12" s="148"/>
      <c r="I12" s="161"/>
      <c r="J12" s="149"/>
      <c r="K12" s="155"/>
      <c r="L12" s="155"/>
      <c r="M12" s="150" t="str">
        <f t="shared" si="4"/>
        <v/>
      </c>
      <c r="N12" s="151"/>
      <c r="O12" s="156" t="str">
        <f>IFERROR(VLOOKUP(M12,計算用!$A$48:$B$55,2,FALSE),"")</f>
        <v/>
      </c>
      <c r="P12" s="157"/>
      <c r="Q12" s="157"/>
      <c r="R12" s="157"/>
      <c r="S12" s="152" t="str">
        <f t="shared" si="2"/>
        <v/>
      </c>
      <c r="T12" s="153"/>
      <c r="U12" s="154"/>
      <c r="V12" s="119"/>
      <c r="W12" s="2"/>
    </row>
    <row r="13" spans="1:23">
      <c r="A13" s="143">
        <f t="shared" si="3"/>
        <v>8</v>
      </c>
      <c r="B13" s="144"/>
      <c r="C13" s="144"/>
      <c r="D13" s="145"/>
      <c r="E13" s="146" t="str">
        <f t="shared" si="0"/>
        <v/>
      </c>
      <c r="F13" s="146" t="str">
        <f t="shared" si="1"/>
        <v/>
      </c>
      <c r="G13" s="147"/>
      <c r="H13" s="148"/>
      <c r="I13" s="161"/>
      <c r="J13" s="149"/>
      <c r="K13" s="155"/>
      <c r="L13" s="155"/>
      <c r="M13" s="150" t="str">
        <f t="shared" si="4"/>
        <v/>
      </c>
      <c r="N13" s="151"/>
      <c r="O13" s="156" t="str">
        <f>IFERROR(VLOOKUP(M13,計算用!$A$48:$B$55,2,FALSE),"")</f>
        <v/>
      </c>
      <c r="P13" s="157"/>
      <c r="Q13" s="157"/>
      <c r="R13" s="157"/>
      <c r="S13" s="152" t="str">
        <f t="shared" si="2"/>
        <v/>
      </c>
      <c r="T13" s="153"/>
      <c r="U13" s="154"/>
      <c r="V13" s="119"/>
    </row>
    <row r="14" spans="1:23">
      <c r="A14" s="143">
        <f t="shared" si="3"/>
        <v>9</v>
      </c>
      <c r="B14" s="144"/>
      <c r="C14" s="144"/>
      <c r="D14" s="145"/>
      <c r="E14" s="146" t="str">
        <f t="shared" si="0"/>
        <v/>
      </c>
      <c r="F14" s="146" t="str">
        <f t="shared" si="1"/>
        <v/>
      </c>
      <c r="G14" s="147"/>
      <c r="H14" s="148"/>
      <c r="I14" s="161"/>
      <c r="J14" s="149"/>
      <c r="K14" s="155"/>
      <c r="L14" s="155"/>
      <c r="M14" s="150" t="str">
        <f t="shared" si="4"/>
        <v/>
      </c>
      <c r="N14" s="151"/>
      <c r="O14" s="156" t="str">
        <f>IFERROR(VLOOKUP(M14,計算用!$A$48:$B$55,2,FALSE),"")</f>
        <v/>
      </c>
      <c r="P14" s="157"/>
      <c r="Q14" s="157"/>
      <c r="R14" s="157"/>
      <c r="S14" s="152" t="str">
        <f t="shared" si="2"/>
        <v/>
      </c>
      <c r="T14" s="153"/>
      <c r="U14" s="154"/>
      <c r="V14" s="119"/>
    </row>
    <row r="15" spans="1:23">
      <c r="A15" s="143">
        <f>A14+1</f>
        <v>10</v>
      </c>
      <c r="B15" s="144"/>
      <c r="C15" s="144"/>
      <c r="D15" s="145"/>
      <c r="E15" s="146" t="str">
        <f t="shared" si="0"/>
        <v/>
      </c>
      <c r="F15" s="146" t="str">
        <f t="shared" si="1"/>
        <v/>
      </c>
      <c r="G15" s="147"/>
      <c r="H15" s="148"/>
      <c r="I15" s="161"/>
      <c r="J15" s="149"/>
      <c r="K15" s="155"/>
      <c r="L15" s="155"/>
      <c r="M15" s="150" t="str">
        <f t="shared" si="4"/>
        <v/>
      </c>
      <c r="N15" s="151"/>
      <c r="O15" s="156" t="str">
        <f>IFERROR(VLOOKUP(M15,計算用!$A$48:$B$55,2,FALSE),"")</f>
        <v/>
      </c>
      <c r="P15" s="157"/>
      <c r="Q15" s="157"/>
      <c r="R15" s="157"/>
      <c r="S15" s="152" t="str">
        <f t="shared" si="2"/>
        <v/>
      </c>
      <c r="T15" s="153"/>
      <c r="U15" s="154"/>
      <c r="V15" s="119"/>
      <c r="W15" s="2"/>
    </row>
    <row r="16" spans="1:23">
      <c r="A16" s="143">
        <f t="shared" ref="A16:A57" si="5">A15+1</f>
        <v>11</v>
      </c>
      <c r="B16" s="144"/>
      <c r="C16" s="144"/>
      <c r="D16" s="145"/>
      <c r="E16" s="146" t="str">
        <f t="shared" si="0"/>
        <v/>
      </c>
      <c r="F16" s="146" t="str">
        <f t="shared" si="1"/>
        <v/>
      </c>
      <c r="G16" s="147"/>
      <c r="H16" s="148"/>
      <c r="I16" s="161"/>
      <c r="J16" s="149"/>
      <c r="K16" s="155"/>
      <c r="L16" s="155"/>
      <c r="M16" s="150" t="str">
        <f t="shared" si="4"/>
        <v/>
      </c>
      <c r="N16" s="151"/>
      <c r="O16" s="156" t="str">
        <f>IFERROR(VLOOKUP(M16,計算用!$A$48:$B$55,2,FALSE),"")</f>
        <v/>
      </c>
      <c r="P16" s="157"/>
      <c r="Q16" s="157"/>
      <c r="R16" s="157"/>
      <c r="S16" s="152" t="str">
        <f t="shared" si="2"/>
        <v/>
      </c>
      <c r="T16" s="153"/>
      <c r="U16" s="154"/>
      <c r="V16" s="119"/>
    </row>
    <row r="17" spans="1:23">
      <c r="A17" s="143">
        <f t="shared" si="5"/>
        <v>12</v>
      </c>
      <c r="B17" s="144"/>
      <c r="C17" s="144"/>
      <c r="D17" s="145"/>
      <c r="E17" s="146" t="str">
        <f t="shared" si="0"/>
        <v/>
      </c>
      <c r="F17" s="146" t="str">
        <f t="shared" si="1"/>
        <v/>
      </c>
      <c r="G17" s="147"/>
      <c r="H17" s="148"/>
      <c r="I17" s="161"/>
      <c r="J17" s="149"/>
      <c r="K17" s="155"/>
      <c r="L17" s="155"/>
      <c r="M17" s="150" t="str">
        <f t="shared" si="4"/>
        <v/>
      </c>
      <c r="N17" s="151"/>
      <c r="O17" s="156" t="str">
        <f>IFERROR(VLOOKUP(M17,計算用!$A$48:$B$55,2,FALSE),"")</f>
        <v/>
      </c>
      <c r="P17" s="157"/>
      <c r="Q17" s="157"/>
      <c r="R17" s="157"/>
      <c r="S17" s="152" t="str">
        <f t="shared" si="2"/>
        <v/>
      </c>
      <c r="T17" s="153"/>
      <c r="U17" s="154"/>
      <c r="V17" s="119"/>
    </row>
    <row r="18" spans="1:23">
      <c r="A18" s="143">
        <f t="shared" si="5"/>
        <v>13</v>
      </c>
      <c r="B18" s="144"/>
      <c r="C18" s="144"/>
      <c r="D18" s="145"/>
      <c r="E18" s="146" t="str">
        <f t="shared" si="0"/>
        <v/>
      </c>
      <c r="F18" s="146" t="str">
        <f t="shared" si="1"/>
        <v/>
      </c>
      <c r="G18" s="147"/>
      <c r="H18" s="148"/>
      <c r="I18" s="161"/>
      <c r="J18" s="149"/>
      <c r="K18" s="155"/>
      <c r="L18" s="155"/>
      <c r="M18" s="150" t="str">
        <f t="shared" si="4"/>
        <v/>
      </c>
      <c r="N18" s="151"/>
      <c r="O18" s="156" t="str">
        <f>IFERROR(VLOOKUP(M18,計算用!$A$48:$B$55,2,FALSE),"")</f>
        <v/>
      </c>
      <c r="P18" s="157"/>
      <c r="Q18" s="157"/>
      <c r="R18" s="157"/>
      <c r="S18" s="152" t="str">
        <f t="shared" si="2"/>
        <v/>
      </c>
      <c r="T18" s="153"/>
      <c r="U18" s="154"/>
      <c r="V18" s="119"/>
    </row>
    <row r="19" spans="1:23">
      <c r="A19" s="143">
        <f t="shared" si="5"/>
        <v>14</v>
      </c>
      <c r="B19" s="144"/>
      <c r="C19" s="144"/>
      <c r="D19" s="145"/>
      <c r="E19" s="146" t="str">
        <f t="shared" si="0"/>
        <v/>
      </c>
      <c r="F19" s="146" t="str">
        <f t="shared" si="1"/>
        <v/>
      </c>
      <c r="G19" s="147"/>
      <c r="H19" s="148"/>
      <c r="I19" s="161"/>
      <c r="J19" s="149"/>
      <c r="K19" s="155"/>
      <c r="L19" s="155"/>
      <c r="M19" s="150" t="str">
        <f t="shared" si="4"/>
        <v/>
      </c>
      <c r="N19" s="151"/>
      <c r="O19" s="156" t="str">
        <f>IFERROR(VLOOKUP(M19,計算用!$A$48:$B$55,2,FALSE),"")</f>
        <v/>
      </c>
      <c r="P19" s="157"/>
      <c r="Q19" s="157"/>
      <c r="R19" s="157"/>
      <c r="S19" s="152" t="str">
        <f t="shared" si="2"/>
        <v/>
      </c>
      <c r="T19" s="153"/>
      <c r="U19" s="154"/>
      <c r="V19" s="119"/>
    </row>
    <row r="20" spans="1:23">
      <c r="A20" s="143">
        <f t="shared" si="5"/>
        <v>15</v>
      </c>
      <c r="B20" s="144"/>
      <c r="C20" s="144"/>
      <c r="D20" s="145"/>
      <c r="E20" s="146" t="str">
        <f t="shared" si="0"/>
        <v/>
      </c>
      <c r="F20" s="146" t="str">
        <f t="shared" si="1"/>
        <v/>
      </c>
      <c r="G20" s="147"/>
      <c r="H20" s="148"/>
      <c r="I20" s="161"/>
      <c r="J20" s="149"/>
      <c r="K20" s="155"/>
      <c r="L20" s="155"/>
      <c r="M20" s="150" t="str">
        <f t="shared" si="4"/>
        <v/>
      </c>
      <c r="N20" s="151"/>
      <c r="O20" s="156" t="str">
        <f>IFERROR(VLOOKUP(M20,計算用!$A$48:$B$55,2,FALSE),"")</f>
        <v/>
      </c>
      <c r="P20" s="157"/>
      <c r="Q20" s="157"/>
      <c r="R20" s="157"/>
      <c r="S20" s="152" t="str">
        <f t="shared" si="2"/>
        <v/>
      </c>
      <c r="T20" s="153"/>
      <c r="U20" s="154"/>
      <c r="V20" s="119"/>
    </row>
    <row r="21" spans="1:23">
      <c r="A21" s="143">
        <f t="shared" si="5"/>
        <v>16</v>
      </c>
      <c r="B21" s="144"/>
      <c r="C21" s="144"/>
      <c r="D21" s="145"/>
      <c r="E21" s="146" t="str">
        <f t="shared" si="0"/>
        <v/>
      </c>
      <c r="F21" s="146" t="str">
        <f t="shared" si="1"/>
        <v/>
      </c>
      <c r="G21" s="147"/>
      <c r="H21" s="148"/>
      <c r="I21" s="161"/>
      <c r="J21" s="149"/>
      <c r="K21" s="155"/>
      <c r="L21" s="155"/>
      <c r="M21" s="150" t="str">
        <f t="shared" si="4"/>
        <v/>
      </c>
      <c r="N21" s="151"/>
      <c r="O21" s="156" t="str">
        <f>IFERROR(VLOOKUP(M21,計算用!$A$48:$B$55,2,FALSE),"")</f>
        <v/>
      </c>
      <c r="P21" s="157"/>
      <c r="Q21" s="157"/>
      <c r="R21" s="157"/>
      <c r="S21" s="152" t="str">
        <f t="shared" si="2"/>
        <v/>
      </c>
      <c r="T21" s="153"/>
      <c r="U21" s="154"/>
      <c r="V21" s="119"/>
    </row>
    <row r="22" spans="1:23">
      <c r="A22" s="143">
        <f t="shared" si="5"/>
        <v>17</v>
      </c>
      <c r="B22" s="144"/>
      <c r="C22" s="144"/>
      <c r="D22" s="145"/>
      <c r="E22" s="146" t="str">
        <f t="shared" si="0"/>
        <v/>
      </c>
      <c r="F22" s="146" t="str">
        <f t="shared" si="1"/>
        <v/>
      </c>
      <c r="G22" s="147"/>
      <c r="H22" s="148"/>
      <c r="I22" s="161"/>
      <c r="J22" s="149"/>
      <c r="K22" s="155"/>
      <c r="L22" s="155"/>
      <c r="M22" s="150" t="str">
        <f t="shared" si="4"/>
        <v/>
      </c>
      <c r="N22" s="151"/>
      <c r="O22" s="156" t="str">
        <f>IFERROR(VLOOKUP(M22,計算用!$A$48:$B$55,2,FALSE),"")</f>
        <v/>
      </c>
      <c r="P22" s="157"/>
      <c r="Q22" s="157"/>
      <c r="R22" s="157"/>
      <c r="S22" s="152" t="str">
        <f t="shared" si="2"/>
        <v/>
      </c>
      <c r="T22" s="153"/>
      <c r="U22" s="154"/>
      <c r="V22" s="119"/>
    </row>
    <row r="23" spans="1:23">
      <c r="A23" s="143">
        <f t="shared" si="5"/>
        <v>18</v>
      </c>
      <c r="B23" s="144"/>
      <c r="C23" s="144"/>
      <c r="D23" s="145"/>
      <c r="E23" s="146" t="str">
        <f t="shared" si="0"/>
        <v/>
      </c>
      <c r="F23" s="146" t="str">
        <f t="shared" si="1"/>
        <v/>
      </c>
      <c r="G23" s="147"/>
      <c r="H23" s="148"/>
      <c r="I23" s="161"/>
      <c r="J23" s="149"/>
      <c r="K23" s="155"/>
      <c r="L23" s="155"/>
      <c r="M23" s="150" t="str">
        <f t="shared" si="4"/>
        <v/>
      </c>
      <c r="N23" s="151"/>
      <c r="O23" s="156" t="str">
        <f>IFERROR(VLOOKUP(M23,計算用!$A$48:$B$55,2,FALSE),"")</f>
        <v/>
      </c>
      <c r="P23" s="157"/>
      <c r="Q23" s="157"/>
      <c r="R23" s="157"/>
      <c r="S23" s="152" t="str">
        <f t="shared" si="2"/>
        <v/>
      </c>
      <c r="T23" s="153"/>
      <c r="U23" s="154"/>
      <c r="V23" s="119"/>
    </row>
    <row r="24" spans="1:23">
      <c r="A24" s="143">
        <f t="shared" si="5"/>
        <v>19</v>
      </c>
      <c r="B24" s="144"/>
      <c r="C24" s="144"/>
      <c r="D24" s="145"/>
      <c r="E24" s="146" t="str">
        <f t="shared" si="0"/>
        <v/>
      </c>
      <c r="F24" s="146" t="str">
        <f t="shared" si="1"/>
        <v/>
      </c>
      <c r="G24" s="147"/>
      <c r="H24" s="148"/>
      <c r="I24" s="161"/>
      <c r="J24" s="149"/>
      <c r="K24" s="155"/>
      <c r="L24" s="155"/>
      <c r="M24" s="150" t="str">
        <f t="shared" si="4"/>
        <v/>
      </c>
      <c r="N24" s="151"/>
      <c r="O24" s="156" t="str">
        <f>IFERROR(VLOOKUP(M24,計算用!$A$48:$B$55,2,FALSE),"")</f>
        <v/>
      </c>
      <c r="P24" s="157"/>
      <c r="Q24" s="157"/>
      <c r="R24" s="157"/>
      <c r="S24" s="152" t="str">
        <f t="shared" si="2"/>
        <v/>
      </c>
      <c r="T24" s="153"/>
      <c r="U24" s="154"/>
      <c r="V24" s="119"/>
    </row>
    <row r="25" spans="1:23">
      <c r="A25" s="143">
        <f t="shared" si="5"/>
        <v>20</v>
      </c>
      <c r="B25" s="144"/>
      <c r="C25" s="144"/>
      <c r="D25" s="145"/>
      <c r="E25" s="146" t="str">
        <f t="shared" si="0"/>
        <v/>
      </c>
      <c r="F25" s="146" t="str">
        <f t="shared" si="1"/>
        <v/>
      </c>
      <c r="G25" s="147"/>
      <c r="H25" s="148"/>
      <c r="I25" s="161"/>
      <c r="J25" s="149"/>
      <c r="K25" s="155"/>
      <c r="L25" s="155"/>
      <c r="M25" s="150" t="str">
        <f t="shared" si="4"/>
        <v/>
      </c>
      <c r="N25" s="151"/>
      <c r="O25" s="156" t="str">
        <f>IFERROR(VLOOKUP(M25,計算用!$A$48:$B$55,2,FALSE),"")</f>
        <v/>
      </c>
      <c r="P25" s="157"/>
      <c r="Q25" s="157"/>
      <c r="R25" s="157"/>
      <c r="S25" s="152" t="str">
        <f t="shared" si="2"/>
        <v/>
      </c>
      <c r="T25" s="153"/>
      <c r="U25" s="154"/>
      <c r="V25" s="119"/>
    </row>
    <row r="26" spans="1:23">
      <c r="A26" s="143">
        <f t="shared" si="5"/>
        <v>21</v>
      </c>
      <c r="B26" s="144"/>
      <c r="C26" s="144"/>
      <c r="D26" s="145"/>
      <c r="E26" s="146" t="str">
        <f t="shared" si="0"/>
        <v/>
      </c>
      <c r="F26" s="146" t="str">
        <f t="shared" si="1"/>
        <v/>
      </c>
      <c r="G26" s="147"/>
      <c r="H26" s="148"/>
      <c r="I26" s="161"/>
      <c r="J26" s="149"/>
      <c r="K26" s="155"/>
      <c r="L26" s="155"/>
      <c r="M26" s="150" t="str">
        <f t="shared" si="4"/>
        <v/>
      </c>
      <c r="N26" s="151"/>
      <c r="O26" s="156" t="str">
        <f>IFERROR(VLOOKUP(M26,計算用!$A$48:$B$55,2,FALSE),"")</f>
        <v/>
      </c>
      <c r="P26" s="157"/>
      <c r="Q26" s="157"/>
      <c r="R26" s="157"/>
      <c r="S26" s="152" t="str">
        <f t="shared" si="2"/>
        <v/>
      </c>
      <c r="T26" s="153"/>
      <c r="U26" s="154"/>
      <c r="V26" s="119"/>
    </row>
    <row r="27" spans="1:23">
      <c r="A27" s="143">
        <f t="shared" si="5"/>
        <v>22</v>
      </c>
      <c r="B27" s="144"/>
      <c r="C27" s="144"/>
      <c r="D27" s="145"/>
      <c r="E27" s="146" t="str">
        <f t="shared" si="0"/>
        <v/>
      </c>
      <c r="F27" s="146" t="str">
        <f t="shared" si="1"/>
        <v/>
      </c>
      <c r="G27" s="147"/>
      <c r="H27" s="148"/>
      <c r="I27" s="161"/>
      <c r="J27" s="149"/>
      <c r="K27" s="155"/>
      <c r="L27" s="155"/>
      <c r="M27" s="150" t="str">
        <f t="shared" si="4"/>
        <v/>
      </c>
      <c r="N27" s="151"/>
      <c r="O27" s="156" t="str">
        <f>IFERROR(VLOOKUP(M27,計算用!$A$48:$B$55,2,FALSE),"")</f>
        <v/>
      </c>
      <c r="P27" s="157"/>
      <c r="Q27" s="157"/>
      <c r="R27" s="157"/>
      <c r="S27" s="152" t="str">
        <f t="shared" si="2"/>
        <v/>
      </c>
      <c r="T27" s="153"/>
      <c r="U27" s="154"/>
      <c r="V27" s="119"/>
    </row>
    <row r="28" spans="1:23">
      <c r="A28" s="143">
        <f t="shared" si="5"/>
        <v>23</v>
      </c>
      <c r="B28" s="144"/>
      <c r="C28" s="144"/>
      <c r="D28" s="145"/>
      <c r="E28" s="146" t="str">
        <f t="shared" si="0"/>
        <v/>
      </c>
      <c r="F28" s="146" t="str">
        <f t="shared" si="1"/>
        <v/>
      </c>
      <c r="G28" s="147"/>
      <c r="H28" s="148"/>
      <c r="I28" s="161"/>
      <c r="J28" s="149"/>
      <c r="K28" s="155"/>
      <c r="L28" s="155"/>
      <c r="M28" s="150" t="str">
        <f t="shared" si="4"/>
        <v/>
      </c>
      <c r="N28" s="151"/>
      <c r="O28" s="156" t="str">
        <f>IFERROR(VLOOKUP(M28,計算用!$A$48:$B$55,2,FALSE),"")</f>
        <v/>
      </c>
      <c r="P28" s="157"/>
      <c r="Q28" s="157"/>
      <c r="R28" s="157"/>
      <c r="S28" s="152" t="str">
        <f t="shared" si="2"/>
        <v/>
      </c>
      <c r="T28" s="153"/>
      <c r="U28" s="154"/>
      <c r="V28" s="119"/>
    </row>
    <row r="29" spans="1:23">
      <c r="A29" s="143">
        <f t="shared" si="5"/>
        <v>24</v>
      </c>
      <c r="B29" s="144"/>
      <c r="C29" s="144"/>
      <c r="D29" s="145"/>
      <c r="E29" s="146" t="str">
        <f t="shared" si="0"/>
        <v/>
      </c>
      <c r="F29" s="146" t="str">
        <f t="shared" si="1"/>
        <v/>
      </c>
      <c r="G29" s="147"/>
      <c r="H29" s="148"/>
      <c r="I29" s="161"/>
      <c r="J29" s="149"/>
      <c r="K29" s="155"/>
      <c r="L29" s="155"/>
      <c r="M29" s="150" t="str">
        <f t="shared" si="4"/>
        <v/>
      </c>
      <c r="N29" s="151"/>
      <c r="O29" s="156" t="str">
        <f>IFERROR(VLOOKUP(M29,計算用!$A$48:$B$55,2,FALSE),"")</f>
        <v/>
      </c>
      <c r="P29" s="157"/>
      <c r="Q29" s="157"/>
      <c r="R29" s="157"/>
      <c r="S29" s="152" t="str">
        <f t="shared" si="2"/>
        <v/>
      </c>
      <c r="T29" s="153"/>
      <c r="U29" s="154"/>
      <c r="V29" s="119"/>
    </row>
    <row r="30" spans="1:23">
      <c r="A30" s="143">
        <f t="shared" si="5"/>
        <v>25</v>
      </c>
      <c r="B30" s="144"/>
      <c r="C30" s="144"/>
      <c r="D30" s="145"/>
      <c r="E30" s="146" t="str">
        <f t="shared" si="0"/>
        <v/>
      </c>
      <c r="F30" s="146" t="str">
        <f t="shared" si="1"/>
        <v/>
      </c>
      <c r="G30" s="147"/>
      <c r="H30" s="148"/>
      <c r="I30" s="161"/>
      <c r="J30" s="149"/>
      <c r="K30" s="155"/>
      <c r="L30" s="155"/>
      <c r="M30" s="150" t="str">
        <f t="shared" si="4"/>
        <v/>
      </c>
      <c r="N30" s="151"/>
      <c r="O30" s="156" t="str">
        <f>IFERROR(VLOOKUP(M30,計算用!$A$48:$B$55,2,FALSE),"")</f>
        <v/>
      </c>
      <c r="P30" s="157"/>
      <c r="Q30" s="157"/>
      <c r="R30" s="157"/>
      <c r="S30" s="152" t="str">
        <f t="shared" si="2"/>
        <v/>
      </c>
      <c r="T30" s="153"/>
      <c r="U30" s="154"/>
      <c r="V30" s="119"/>
    </row>
    <row r="31" spans="1:23">
      <c r="A31" s="143">
        <f t="shared" si="5"/>
        <v>26</v>
      </c>
      <c r="B31" s="144"/>
      <c r="C31" s="144"/>
      <c r="D31" s="145"/>
      <c r="E31" s="146" t="str">
        <f t="shared" si="0"/>
        <v/>
      </c>
      <c r="F31" s="146" t="str">
        <f t="shared" si="1"/>
        <v/>
      </c>
      <c r="G31" s="147"/>
      <c r="H31" s="148"/>
      <c r="I31" s="161"/>
      <c r="J31" s="149"/>
      <c r="K31" s="155"/>
      <c r="L31" s="155"/>
      <c r="M31" s="150" t="str">
        <f t="shared" si="4"/>
        <v/>
      </c>
      <c r="N31" s="151"/>
      <c r="O31" s="156" t="str">
        <f>IFERROR(VLOOKUP(M31,計算用!$A$48:$B$55,2,FALSE),"")</f>
        <v/>
      </c>
      <c r="P31" s="157"/>
      <c r="Q31" s="157"/>
      <c r="R31" s="157"/>
      <c r="S31" s="152" t="str">
        <f t="shared" si="2"/>
        <v/>
      </c>
      <c r="T31" s="153"/>
      <c r="U31" s="154"/>
      <c r="V31" s="119"/>
    </row>
    <row r="32" spans="1:23">
      <c r="A32" s="143">
        <f t="shared" si="5"/>
        <v>27</v>
      </c>
      <c r="B32" s="144"/>
      <c r="C32" s="144"/>
      <c r="D32" s="145"/>
      <c r="E32" s="146" t="str">
        <f t="shared" si="0"/>
        <v/>
      </c>
      <c r="F32" s="146" t="str">
        <f t="shared" si="1"/>
        <v/>
      </c>
      <c r="G32" s="147"/>
      <c r="H32" s="148"/>
      <c r="I32" s="161"/>
      <c r="J32" s="149"/>
      <c r="K32" s="155"/>
      <c r="L32" s="155"/>
      <c r="M32" s="150" t="str">
        <f t="shared" si="4"/>
        <v/>
      </c>
      <c r="N32" s="151"/>
      <c r="O32" s="156" t="str">
        <f>IFERROR(VLOOKUP(M32,計算用!$A$48:$B$55,2,FALSE),"")</f>
        <v/>
      </c>
      <c r="P32" s="157"/>
      <c r="Q32" s="157"/>
      <c r="R32" s="157"/>
      <c r="S32" s="152" t="str">
        <f t="shared" si="2"/>
        <v/>
      </c>
      <c r="T32" s="153"/>
      <c r="U32" s="154"/>
      <c r="V32" s="119"/>
      <c r="W32" s="2"/>
    </row>
    <row r="33" spans="1:22">
      <c r="A33" s="143">
        <f t="shared" si="5"/>
        <v>28</v>
      </c>
      <c r="B33" s="144"/>
      <c r="C33" s="144"/>
      <c r="D33" s="145"/>
      <c r="E33" s="146" t="str">
        <f t="shared" si="0"/>
        <v/>
      </c>
      <c r="F33" s="146" t="str">
        <f t="shared" si="1"/>
        <v/>
      </c>
      <c r="G33" s="147"/>
      <c r="H33" s="148"/>
      <c r="I33" s="161"/>
      <c r="J33" s="149"/>
      <c r="K33" s="155"/>
      <c r="L33" s="155"/>
      <c r="M33" s="150" t="str">
        <f t="shared" si="4"/>
        <v/>
      </c>
      <c r="N33" s="151"/>
      <c r="O33" s="156" t="str">
        <f>IFERROR(VLOOKUP(M33,計算用!$A$48:$B$55,2,FALSE),"")</f>
        <v/>
      </c>
      <c r="P33" s="157"/>
      <c r="Q33" s="157"/>
      <c r="R33" s="157"/>
      <c r="S33" s="152" t="str">
        <f t="shared" si="2"/>
        <v/>
      </c>
      <c r="T33" s="153"/>
      <c r="U33" s="154"/>
      <c r="V33" s="119"/>
    </row>
    <row r="34" spans="1:22">
      <c r="A34" s="143">
        <f t="shared" si="5"/>
        <v>29</v>
      </c>
      <c r="B34" s="144"/>
      <c r="C34" s="144"/>
      <c r="D34" s="145"/>
      <c r="E34" s="146" t="str">
        <f t="shared" si="0"/>
        <v/>
      </c>
      <c r="F34" s="146" t="str">
        <f t="shared" si="1"/>
        <v/>
      </c>
      <c r="G34" s="147"/>
      <c r="H34" s="148"/>
      <c r="I34" s="161"/>
      <c r="J34" s="149"/>
      <c r="K34" s="155"/>
      <c r="L34" s="155"/>
      <c r="M34" s="150" t="str">
        <f t="shared" si="4"/>
        <v/>
      </c>
      <c r="N34" s="151"/>
      <c r="O34" s="156" t="str">
        <f>IFERROR(VLOOKUP(M34,計算用!$A$48:$B$55,2,FALSE),"")</f>
        <v/>
      </c>
      <c r="P34" s="157"/>
      <c r="Q34" s="157"/>
      <c r="R34" s="157"/>
      <c r="S34" s="152" t="str">
        <f t="shared" si="2"/>
        <v/>
      </c>
      <c r="T34" s="153"/>
      <c r="U34" s="154"/>
      <c r="V34" s="119"/>
    </row>
    <row r="35" spans="1:22">
      <c r="A35" s="143">
        <f t="shared" si="5"/>
        <v>30</v>
      </c>
      <c r="B35" s="144"/>
      <c r="C35" s="144"/>
      <c r="D35" s="145"/>
      <c r="E35" s="146" t="str">
        <f t="shared" si="0"/>
        <v/>
      </c>
      <c r="F35" s="146" t="str">
        <f t="shared" si="1"/>
        <v/>
      </c>
      <c r="G35" s="147"/>
      <c r="H35" s="148"/>
      <c r="I35" s="161"/>
      <c r="J35" s="149"/>
      <c r="K35" s="155"/>
      <c r="L35" s="155"/>
      <c r="M35" s="150" t="str">
        <f t="shared" si="4"/>
        <v/>
      </c>
      <c r="N35" s="151"/>
      <c r="O35" s="156" t="str">
        <f>IFERROR(VLOOKUP(M35,計算用!$A$48:$B$55,2,FALSE),"")</f>
        <v/>
      </c>
      <c r="P35" s="157"/>
      <c r="Q35" s="157"/>
      <c r="R35" s="157"/>
      <c r="S35" s="152" t="str">
        <f t="shared" si="2"/>
        <v/>
      </c>
      <c r="T35" s="153"/>
      <c r="U35" s="154"/>
      <c r="V35" s="119"/>
    </row>
    <row r="36" spans="1:22">
      <c r="A36" s="143">
        <f t="shared" si="5"/>
        <v>31</v>
      </c>
      <c r="B36" s="144"/>
      <c r="C36" s="144"/>
      <c r="D36" s="145"/>
      <c r="E36" s="146" t="str">
        <f t="shared" si="0"/>
        <v/>
      </c>
      <c r="F36" s="146" t="str">
        <f t="shared" si="1"/>
        <v/>
      </c>
      <c r="G36" s="147"/>
      <c r="H36" s="148"/>
      <c r="I36" s="161"/>
      <c r="J36" s="149"/>
      <c r="K36" s="155"/>
      <c r="L36" s="155"/>
      <c r="M36" s="150" t="str">
        <f t="shared" si="4"/>
        <v/>
      </c>
      <c r="N36" s="151"/>
      <c r="O36" s="156" t="str">
        <f>IFERROR(VLOOKUP(M36,計算用!$A$48:$B$55,2,FALSE),"")</f>
        <v/>
      </c>
      <c r="P36" s="157"/>
      <c r="Q36" s="157"/>
      <c r="R36" s="157"/>
      <c r="S36" s="152" t="str">
        <f t="shared" si="2"/>
        <v/>
      </c>
      <c r="T36" s="153"/>
      <c r="U36" s="154"/>
      <c r="V36" s="119"/>
    </row>
    <row r="37" spans="1:22">
      <c r="A37" s="143">
        <f t="shared" si="5"/>
        <v>32</v>
      </c>
      <c r="B37" s="144"/>
      <c r="C37" s="144"/>
      <c r="D37" s="145"/>
      <c r="E37" s="146" t="str">
        <f t="shared" si="0"/>
        <v/>
      </c>
      <c r="F37" s="146" t="str">
        <f t="shared" si="1"/>
        <v/>
      </c>
      <c r="G37" s="147"/>
      <c r="H37" s="148"/>
      <c r="I37" s="161"/>
      <c r="J37" s="149"/>
      <c r="K37" s="155"/>
      <c r="L37" s="155"/>
      <c r="M37" s="150" t="str">
        <f t="shared" si="4"/>
        <v/>
      </c>
      <c r="N37" s="151"/>
      <c r="O37" s="156" t="str">
        <f>IFERROR(VLOOKUP(M37,計算用!$A$48:$B$55,2,FALSE),"")</f>
        <v/>
      </c>
      <c r="P37" s="157"/>
      <c r="Q37" s="157"/>
      <c r="R37" s="157"/>
      <c r="S37" s="152" t="str">
        <f t="shared" si="2"/>
        <v/>
      </c>
      <c r="T37" s="153"/>
      <c r="U37" s="154"/>
      <c r="V37" s="119"/>
    </row>
    <row r="38" spans="1:22">
      <c r="A38" s="143">
        <f t="shared" si="5"/>
        <v>33</v>
      </c>
      <c r="B38" s="144"/>
      <c r="C38" s="144"/>
      <c r="D38" s="145"/>
      <c r="E38" s="146" t="str">
        <f t="shared" si="0"/>
        <v/>
      </c>
      <c r="F38" s="146" t="str">
        <f t="shared" si="1"/>
        <v/>
      </c>
      <c r="G38" s="147"/>
      <c r="H38" s="148"/>
      <c r="I38" s="161"/>
      <c r="J38" s="149"/>
      <c r="K38" s="155"/>
      <c r="L38" s="155"/>
      <c r="M38" s="150" t="str">
        <f t="shared" si="4"/>
        <v/>
      </c>
      <c r="N38" s="151"/>
      <c r="O38" s="156" t="str">
        <f>IFERROR(VLOOKUP(M38,計算用!$A$48:$B$55,2,FALSE),"")</f>
        <v/>
      </c>
      <c r="P38" s="157"/>
      <c r="Q38" s="157"/>
      <c r="R38" s="157"/>
      <c r="S38" s="152" t="str">
        <f t="shared" si="2"/>
        <v/>
      </c>
      <c r="T38" s="153"/>
      <c r="U38" s="154"/>
      <c r="V38" s="119"/>
    </row>
    <row r="39" spans="1:22">
      <c r="A39" s="143">
        <f t="shared" si="5"/>
        <v>34</v>
      </c>
      <c r="B39" s="144"/>
      <c r="C39" s="144"/>
      <c r="D39" s="145"/>
      <c r="E39" s="146" t="str">
        <f t="shared" si="0"/>
        <v/>
      </c>
      <c r="F39" s="146" t="str">
        <f t="shared" si="1"/>
        <v/>
      </c>
      <c r="G39" s="147"/>
      <c r="H39" s="148"/>
      <c r="I39" s="161"/>
      <c r="J39" s="149"/>
      <c r="K39" s="155"/>
      <c r="L39" s="155"/>
      <c r="M39" s="150" t="str">
        <f t="shared" si="4"/>
        <v/>
      </c>
      <c r="N39" s="151"/>
      <c r="O39" s="156" t="str">
        <f>IFERROR(VLOOKUP(M39,計算用!$A$48:$B$55,2,FALSE),"")</f>
        <v/>
      </c>
      <c r="P39" s="157"/>
      <c r="Q39" s="157"/>
      <c r="R39" s="157"/>
      <c r="S39" s="152" t="str">
        <f t="shared" si="2"/>
        <v/>
      </c>
      <c r="T39" s="153"/>
      <c r="U39" s="154"/>
      <c r="V39" s="119"/>
    </row>
    <row r="40" spans="1:22">
      <c r="A40" s="143">
        <f t="shared" si="5"/>
        <v>35</v>
      </c>
      <c r="B40" s="144"/>
      <c r="C40" s="144"/>
      <c r="D40" s="145"/>
      <c r="E40" s="146" t="str">
        <f t="shared" si="0"/>
        <v/>
      </c>
      <c r="F40" s="146" t="str">
        <f t="shared" si="1"/>
        <v/>
      </c>
      <c r="G40" s="147"/>
      <c r="H40" s="148"/>
      <c r="I40" s="161"/>
      <c r="J40" s="149"/>
      <c r="K40" s="155"/>
      <c r="L40" s="155"/>
      <c r="M40" s="150" t="str">
        <f t="shared" si="4"/>
        <v/>
      </c>
      <c r="N40" s="151"/>
      <c r="O40" s="156" t="str">
        <f>IFERROR(VLOOKUP(M40,計算用!$A$48:$B$55,2,FALSE),"")</f>
        <v/>
      </c>
      <c r="P40" s="157"/>
      <c r="Q40" s="157"/>
      <c r="R40" s="157"/>
      <c r="S40" s="152" t="str">
        <f t="shared" si="2"/>
        <v/>
      </c>
      <c r="T40" s="153"/>
      <c r="U40" s="154"/>
      <c r="V40" s="119"/>
    </row>
    <row r="41" spans="1:22">
      <c r="A41" s="143">
        <f t="shared" si="5"/>
        <v>36</v>
      </c>
      <c r="B41" s="144"/>
      <c r="C41" s="144"/>
      <c r="D41" s="145"/>
      <c r="E41" s="146" t="str">
        <f t="shared" si="0"/>
        <v/>
      </c>
      <c r="F41" s="146" t="str">
        <f t="shared" si="1"/>
        <v/>
      </c>
      <c r="G41" s="147"/>
      <c r="H41" s="148"/>
      <c r="I41" s="161"/>
      <c r="J41" s="149"/>
      <c r="K41" s="155"/>
      <c r="L41" s="155"/>
      <c r="M41" s="150" t="str">
        <f t="shared" si="4"/>
        <v/>
      </c>
      <c r="N41" s="151"/>
      <c r="O41" s="156" t="str">
        <f>IFERROR(VLOOKUP(M41,計算用!$A$48:$B$55,2,FALSE),"")</f>
        <v/>
      </c>
      <c r="P41" s="157"/>
      <c r="Q41" s="157"/>
      <c r="R41" s="157"/>
      <c r="S41" s="152" t="str">
        <f t="shared" si="2"/>
        <v/>
      </c>
      <c r="T41" s="153"/>
      <c r="U41" s="154"/>
      <c r="V41" s="119"/>
    </row>
    <row r="42" spans="1:22">
      <c r="A42" s="143">
        <f t="shared" si="5"/>
        <v>37</v>
      </c>
      <c r="B42" s="144"/>
      <c r="C42" s="144"/>
      <c r="D42" s="145"/>
      <c r="E42" s="146" t="str">
        <f t="shared" si="0"/>
        <v/>
      </c>
      <c r="F42" s="146" t="str">
        <f t="shared" si="1"/>
        <v/>
      </c>
      <c r="G42" s="147"/>
      <c r="H42" s="148"/>
      <c r="I42" s="161"/>
      <c r="J42" s="149"/>
      <c r="K42" s="155"/>
      <c r="L42" s="155"/>
      <c r="M42" s="150" t="str">
        <f t="shared" si="4"/>
        <v/>
      </c>
      <c r="N42" s="151"/>
      <c r="O42" s="156" t="str">
        <f>IFERROR(VLOOKUP(M42,計算用!$A$48:$B$55,2,FALSE),"")</f>
        <v/>
      </c>
      <c r="P42" s="157"/>
      <c r="Q42" s="157"/>
      <c r="R42" s="157"/>
      <c r="S42" s="152" t="str">
        <f t="shared" si="2"/>
        <v/>
      </c>
      <c r="T42" s="153"/>
      <c r="U42" s="154"/>
      <c r="V42" s="119"/>
    </row>
    <row r="43" spans="1:22">
      <c r="A43" s="143">
        <f t="shared" si="5"/>
        <v>38</v>
      </c>
      <c r="B43" s="144"/>
      <c r="C43" s="144"/>
      <c r="D43" s="145"/>
      <c r="E43" s="146" t="str">
        <f t="shared" si="0"/>
        <v/>
      </c>
      <c r="F43" s="146" t="str">
        <f t="shared" si="1"/>
        <v/>
      </c>
      <c r="G43" s="147"/>
      <c r="H43" s="148"/>
      <c r="I43" s="161"/>
      <c r="J43" s="149"/>
      <c r="K43" s="155"/>
      <c r="L43" s="155"/>
      <c r="M43" s="150" t="str">
        <f t="shared" si="4"/>
        <v/>
      </c>
      <c r="N43" s="151"/>
      <c r="O43" s="156" t="str">
        <f>IFERROR(VLOOKUP(M43,計算用!$A$48:$B$55,2,FALSE),"")</f>
        <v/>
      </c>
      <c r="P43" s="157"/>
      <c r="Q43" s="157"/>
      <c r="R43" s="157"/>
      <c r="S43" s="152" t="str">
        <f t="shared" si="2"/>
        <v/>
      </c>
      <c r="T43" s="153"/>
      <c r="U43" s="154"/>
      <c r="V43" s="119"/>
    </row>
    <row r="44" spans="1:22">
      <c r="A44" s="143">
        <f t="shared" si="5"/>
        <v>39</v>
      </c>
      <c r="B44" s="144"/>
      <c r="C44" s="144"/>
      <c r="D44" s="145"/>
      <c r="E44" s="146" t="str">
        <f t="shared" si="0"/>
        <v/>
      </c>
      <c r="F44" s="146" t="str">
        <f t="shared" si="1"/>
        <v/>
      </c>
      <c r="G44" s="147"/>
      <c r="H44" s="148"/>
      <c r="I44" s="161"/>
      <c r="J44" s="149"/>
      <c r="K44" s="155"/>
      <c r="L44" s="155"/>
      <c r="M44" s="150" t="str">
        <f t="shared" si="4"/>
        <v/>
      </c>
      <c r="N44" s="151"/>
      <c r="O44" s="156" t="str">
        <f>IFERROR(VLOOKUP(M44,計算用!$A$48:$B$55,2,FALSE),"")</f>
        <v/>
      </c>
      <c r="P44" s="157"/>
      <c r="Q44" s="157"/>
      <c r="R44" s="157"/>
      <c r="S44" s="152" t="str">
        <f t="shared" si="2"/>
        <v/>
      </c>
      <c r="T44" s="153"/>
      <c r="U44" s="154"/>
      <c r="V44" s="119"/>
    </row>
    <row r="45" spans="1:22">
      <c r="A45" s="143">
        <f t="shared" si="5"/>
        <v>40</v>
      </c>
      <c r="B45" s="144"/>
      <c r="C45" s="144"/>
      <c r="D45" s="145"/>
      <c r="E45" s="146" t="str">
        <f t="shared" si="0"/>
        <v/>
      </c>
      <c r="F45" s="146" t="str">
        <f t="shared" si="1"/>
        <v/>
      </c>
      <c r="G45" s="147"/>
      <c r="H45" s="148"/>
      <c r="I45" s="161"/>
      <c r="J45" s="149"/>
      <c r="K45" s="155"/>
      <c r="L45" s="155"/>
      <c r="M45" s="150" t="str">
        <f t="shared" si="4"/>
        <v/>
      </c>
      <c r="N45" s="151"/>
      <c r="O45" s="156" t="str">
        <f>IFERROR(VLOOKUP(M45,計算用!$A$48:$B$55,2,FALSE),"")</f>
        <v/>
      </c>
      <c r="P45" s="157"/>
      <c r="Q45" s="157"/>
      <c r="R45" s="157"/>
      <c r="S45" s="152" t="str">
        <f t="shared" si="2"/>
        <v/>
      </c>
      <c r="T45" s="153"/>
      <c r="U45" s="154"/>
      <c r="V45" s="119"/>
    </row>
    <row r="46" spans="1:22">
      <c r="A46" s="143">
        <f t="shared" si="5"/>
        <v>41</v>
      </c>
      <c r="B46" s="144"/>
      <c r="C46" s="144"/>
      <c r="D46" s="145"/>
      <c r="E46" s="146" t="str">
        <f t="shared" si="0"/>
        <v/>
      </c>
      <c r="F46" s="146" t="str">
        <f t="shared" si="1"/>
        <v/>
      </c>
      <c r="G46" s="147"/>
      <c r="H46" s="148"/>
      <c r="I46" s="161"/>
      <c r="J46" s="149"/>
      <c r="K46" s="155"/>
      <c r="L46" s="155"/>
      <c r="M46" s="150" t="str">
        <f t="shared" si="4"/>
        <v/>
      </c>
      <c r="N46" s="151"/>
      <c r="O46" s="156" t="str">
        <f>IFERROR(VLOOKUP(M46,計算用!$A$48:$B$55,2,FALSE),"")</f>
        <v/>
      </c>
      <c r="P46" s="157"/>
      <c r="Q46" s="157"/>
      <c r="R46" s="157"/>
      <c r="S46" s="152" t="str">
        <f t="shared" si="2"/>
        <v/>
      </c>
      <c r="T46" s="153"/>
      <c r="U46" s="154"/>
      <c r="V46" s="119"/>
    </row>
    <row r="47" spans="1:22">
      <c r="A47" s="143">
        <f t="shared" si="5"/>
        <v>42</v>
      </c>
      <c r="B47" s="144"/>
      <c r="C47" s="144"/>
      <c r="D47" s="145"/>
      <c r="E47" s="146" t="str">
        <f t="shared" si="0"/>
        <v/>
      </c>
      <c r="F47" s="146" t="str">
        <f t="shared" si="1"/>
        <v/>
      </c>
      <c r="G47" s="147"/>
      <c r="H47" s="148"/>
      <c r="I47" s="161"/>
      <c r="J47" s="149"/>
      <c r="K47" s="155"/>
      <c r="L47" s="155"/>
      <c r="M47" s="150" t="str">
        <f t="shared" si="4"/>
        <v/>
      </c>
      <c r="N47" s="151"/>
      <c r="O47" s="156" t="str">
        <f>IFERROR(VLOOKUP(M47,計算用!$A$48:$B$55,2,FALSE),"")</f>
        <v/>
      </c>
      <c r="P47" s="157"/>
      <c r="Q47" s="157"/>
      <c r="R47" s="157"/>
      <c r="S47" s="152" t="str">
        <f t="shared" si="2"/>
        <v/>
      </c>
      <c r="T47" s="153"/>
      <c r="U47" s="154"/>
      <c r="V47" s="119"/>
    </row>
    <row r="48" spans="1:22">
      <c r="A48" s="143">
        <f t="shared" si="5"/>
        <v>43</v>
      </c>
      <c r="B48" s="144"/>
      <c r="C48" s="144"/>
      <c r="D48" s="145"/>
      <c r="E48" s="146" t="str">
        <f t="shared" si="0"/>
        <v/>
      </c>
      <c r="F48" s="146" t="str">
        <f t="shared" si="1"/>
        <v/>
      </c>
      <c r="G48" s="147"/>
      <c r="H48" s="148"/>
      <c r="I48" s="161"/>
      <c r="J48" s="149"/>
      <c r="K48" s="155"/>
      <c r="L48" s="155"/>
      <c r="M48" s="150" t="str">
        <f t="shared" si="4"/>
        <v/>
      </c>
      <c r="N48" s="151"/>
      <c r="O48" s="156" t="str">
        <f>IFERROR(VLOOKUP(M48,計算用!$A$48:$B$55,2,FALSE),"")</f>
        <v/>
      </c>
      <c r="P48" s="157"/>
      <c r="Q48" s="157"/>
      <c r="R48" s="157"/>
      <c r="S48" s="152" t="str">
        <f t="shared" si="2"/>
        <v/>
      </c>
      <c r="T48" s="153"/>
      <c r="U48" s="154"/>
      <c r="V48" s="119"/>
    </row>
    <row r="49" spans="1:22">
      <c r="A49" s="143">
        <f t="shared" si="5"/>
        <v>44</v>
      </c>
      <c r="B49" s="144"/>
      <c r="C49" s="144"/>
      <c r="D49" s="145"/>
      <c r="E49" s="146" t="str">
        <f t="shared" si="0"/>
        <v/>
      </c>
      <c r="F49" s="146" t="str">
        <f t="shared" si="1"/>
        <v/>
      </c>
      <c r="G49" s="147"/>
      <c r="H49" s="148"/>
      <c r="I49" s="161"/>
      <c r="J49" s="149"/>
      <c r="K49" s="155"/>
      <c r="L49" s="155"/>
      <c r="M49" s="150" t="str">
        <f t="shared" si="4"/>
        <v/>
      </c>
      <c r="N49" s="151"/>
      <c r="O49" s="156" t="str">
        <f>IFERROR(VLOOKUP(M49,計算用!$A$48:$B$55,2,FALSE),"")</f>
        <v/>
      </c>
      <c r="P49" s="157"/>
      <c r="Q49" s="157"/>
      <c r="R49" s="157"/>
      <c r="S49" s="152" t="str">
        <f t="shared" si="2"/>
        <v/>
      </c>
      <c r="T49" s="153"/>
      <c r="U49" s="154"/>
      <c r="V49" s="119"/>
    </row>
    <row r="50" spans="1:22">
      <c r="A50" s="143">
        <f t="shared" si="5"/>
        <v>45</v>
      </c>
      <c r="B50" s="144"/>
      <c r="C50" s="144"/>
      <c r="D50" s="145"/>
      <c r="E50" s="146" t="str">
        <f t="shared" si="0"/>
        <v/>
      </c>
      <c r="F50" s="146" t="str">
        <f t="shared" si="1"/>
        <v/>
      </c>
      <c r="G50" s="147"/>
      <c r="H50" s="148"/>
      <c r="I50" s="161"/>
      <c r="J50" s="149"/>
      <c r="K50" s="155"/>
      <c r="L50" s="155"/>
      <c r="M50" s="150" t="str">
        <f t="shared" si="4"/>
        <v/>
      </c>
      <c r="N50" s="151"/>
      <c r="O50" s="156" t="str">
        <f>IFERROR(VLOOKUP(M50,計算用!$A$48:$B$55,2,FALSE),"")</f>
        <v/>
      </c>
      <c r="P50" s="157"/>
      <c r="Q50" s="157"/>
      <c r="R50" s="157"/>
      <c r="S50" s="152" t="str">
        <f t="shared" si="2"/>
        <v/>
      </c>
      <c r="T50" s="153"/>
      <c r="U50" s="154"/>
      <c r="V50" s="119"/>
    </row>
    <row r="51" spans="1:22">
      <c r="A51" s="143">
        <f t="shared" si="5"/>
        <v>46</v>
      </c>
      <c r="B51" s="144"/>
      <c r="C51" s="144"/>
      <c r="D51" s="145"/>
      <c r="E51" s="146" t="str">
        <f t="shared" si="0"/>
        <v/>
      </c>
      <c r="F51" s="146" t="str">
        <f t="shared" si="1"/>
        <v/>
      </c>
      <c r="G51" s="147"/>
      <c r="H51" s="148"/>
      <c r="I51" s="161"/>
      <c r="J51" s="149"/>
      <c r="K51" s="155"/>
      <c r="L51" s="155"/>
      <c r="M51" s="150" t="str">
        <f t="shared" si="4"/>
        <v/>
      </c>
      <c r="N51" s="151"/>
      <c r="O51" s="156" t="str">
        <f>IFERROR(VLOOKUP(M51,計算用!$A$48:$B$55,2,FALSE),"")</f>
        <v/>
      </c>
      <c r="P51" s="157"/>
      <c r="Q51" s="157"/>
      <c r="R51" s="157"/>
      <c r="S51" s="152" t="str">
        <f t="shared" si="2"/>
        <v/>
      </c>
      <c r="T51" s="153"/>
      <c r="U51" s="154"/>
      <c r="V51" s="119"/>
    </row>
    <row r="52" spans="1:22">
      <c r="A52" s="143">
        <f t="shared" si="5"/>
        <v>47</v>
      </c>
      <c r="B52" s="144"/>
      <c r="C52" s="144"/>
      <c r="D52" s="145"/>
      <c r="E52" s="146" t="str">
        <f t="shared" si="0"/>
        <v/>
      </c>
      <c r="F52" s="146" t="str">
        <f t="shared" si="1"/>
        <v/>
      </c>
      <c r="G52" s="147"/>
      <c r="H52" s="148"/>
      <c r="I52" s="161"/>
      <c r="J52" s="149"/>
      <c r="K52" s="155"/>
      <c r="L52" s="155"/>
      <c r="M52" s="150" t="str">
        <f t="shared" si="4"/>
        <v/>
      </c>
      <c r="N52" s="151"/>
      <c r="O52" s="156" t="str">
        <f>IFERROR(VLOOKUP(M52,計算用!$A$48:$B$55,2,FALSE),"")</f>
        <v/>
      </c>
      <c r="P52" s="157"/>
      <c r="Q52" s="157"/>
      <c r="R52" s="157"/>
      <c r="S52" s="152" t="str">
        <f t="shared" si="2"/>
        <v/>
      </c>
      <c r="T52" s="153"/>
      <c r="U52" s="154"/>
      <c r="V52" s="119"/>
    </row>
    <row r="53" spans="1:22">
      <c r="A53" s="143">
        <f t="shared" si="5"/>
        <v>48</v>
      </c>
      <c r="B53" s="144"/>
      <c r="C53" s="144"/>
      <c r="D53" s="145"/>
      <c r="E53" s="146" t="str">
        <f t="shared" si="0"/>
        <v/>
      </c>
      <c r="F53" s="146" t="str">
        <f t="shared" si="1"/>
        <v/>
      </c>
      <c r="G53" s="147"/>
      <c r="H53" s="148"/>
      <c r="I53" s="161"/>
      <c r="J53" s="149"/>
      <c r="K53" s="155"/>
      <c r="L53" s="155"/>
      <c r="M53" s="150" t="str">
        <f t="shared" si="4"/>
        <v/>
      </c>
      <c r="N53" s="151"/>
      <c r="O53" s="156" t="str">
        <f>IFERROR(VLOOKUP(M53,計算用!$A$48:$B$55,2,FALSE),"")</f>
        <v/>
      </c>
      <c r="P53" s="157"/>
      <c r="Q53" s="157"/>
      <c r="R53" s="157"/>
      <c r="S53" s="152" t="str">
        <f t="shared" si="2"/>
        <v/>
      </c>
      <c r="T53" s="153"/>
      <c r="U53" s="154"/>
      <c r="V53" s="119"/>
    </row>
    <row r="54" spans="1:22">
      <c r="A54" s="143">
        <f t="shared" si="5"/>
        <v>49</v>
      </c>
      <c r="B54" s="144"/>
      <c r="C54" s="144"/>
      <c r="D54" s="145"/>
      <c r="E54" s="146" t="str">
        <f t="shared" si="0"/>
        <v/>
      </c>
      <c r="F54" s="146" t="str">
        <f t="shared" si="1"/>
        <v/>
      </c>
      <c r="G54" s="147"/>
      <c r="H54" s="148"/>
      <c r="I54" s="161"/>
      <c r="J54" s="149"/>
      <c r="K54" s="155"/>
      <c r="L54" s="155"/>
      <c r="M54" s="150" t="str">
        <f t="shared" si="4"/>
        <v/>
      </c>
      <c r="N54" s="151"/>
      <c r="O54" s="156" t="str">
        <f>IFERROR(VLOOKUP(M54,計算用!$A$48:$B$55,2,FALSE),"")</f>
        <v/>
      </c>
      <c r="P54" s="157"/>
      <c r="Q54" s="157"/>
      <c r="R54" s="157"/>
      <c r="S54" s="152" t="str">
        <f t="shared" si="2"/>
        <v/>
      </c>
      <c r="T54" s="153"/>
      <c r="U54" s="154"/>
      <c r="V54" s="119"/>
    </row>
    <row r="55" spans="1:22">
      <c r="A55" s="143">
        <f t="shared" si="5"/>
        <v>50</v>
      </c>
      <c r="B55" s="144"/>
      <c r="C55" s="144"/>
      <c r="D55" s="145"/>
      <c r="E55" s="146" t="str">
        <f t="shared" si="0"/>
        <v/>
      </c>
      <c r="F55" s="146" t="str">
        <f t="shared" si="1"/>
        <v/>
      </c>
      <c r="G55" s="147"/>
      <c r="H55" s="148"/>
      <c r="I55" s="161"/>
      <c r="J55" s="149"/>
      <c r="K55" s="155"/>
      <c r="L55" s="155"/>
      <c r="M55" s="150" t="str">
        <f t="shared" si="4"/>
        <v/>
      </c>
      <c r="N55" s="151"/>
      <c r="O55" s="156" t="str">
        <f>IFERROR(VLOOKUP(M55,計算用!$A$48:$B$55,2,FALSE),"")</f>
        <v/>
      </c>
      <c r="P55" s="157"/>
      <c r="Q55" s="157"/>
      <c r="R55" s="157"/>
      <c r="S55" s="152" t="str">
        <f t="shared" si="2"/>
        <v/>
      </c>
      <c r="T55" s="153"/>
      <c r="U55" s="154"/>
      <c r="V55" s="119"/>
    </row>
    <row r="56" spans="1:22">
      <c r="A56" s="143">
        <f t="shared" si="5"/>
        <v>51</v>
      </c>
      <c r="B56" s="144"/>
      <c r="C56" s="144"/>
      <c r="D56" s="145"/>
      <c r="E56" s="146" t="str">
        <f t="shared" si="0"/>
        <v/>
      </c>
      <c r="F56" s="146" t="str">
        <f t="shared" si="1"/>
        <v/>
      </c>
      <c r="G56" s="147"/>
      <c r="H56" s="148"/>
      <c r="I56" s="161"/>
      <c r="J56" s="149"/>
      <c r="K56" s="155"/>
      <c r="L56" s="155"/>
      <c r="M56" s="150" t="str">
        <f t="shared" si="4"/>
        <v/>
      </c>
      <c r="N56" s="151"/>
      <c r="O56" s="156" t="str">
        <f>IFERROR(VLOOKUP(M56,計算用!$A$48:$B$55,2,FALSE),"")</f>
        <v/>
      </c>
      <c r="P56" s="157"/>
      <c r="Q56" s="157"/>
      <c r="R56" s="157"/>
      <c r="S56" s="152" t="str">
        <f t="shared" si="2"/>
        <v/>
      </c>
      <c r="T56" s="153"/>
      <c r="U56" s="154"/>
      <c r="V56" s="119"/>
    </row>
    <row r="57" spans="1:22">
      <c r="A57" s="143">
        <f t="shared" si="5"/>
        <v>52</v>
      </c>
      <c r="B57" s="144"/>
      <c r="C57" s="144"/>
      <c r="D57" s="145"/>
      <c r="E57" s="146" t="str">
        <f t="shared" si="0"/>
        <v/>
      </c>
      <c r="F57" s="146" t="str">
        <f t="shared" si="1"/>
        <v/>
      </c>
      <c r="G57" s="147"/>
      <c r="H57" s="148"/>
      <c r="I57" s="161"/>
      <c r="J57" s="149"/>
      <c r="K57" s="155"/>
      <c r="L57" s="155"/>
      <c r="M57" s="150" t="str">
        <f t="shared" si="4"/>
        <v/>
      </c>
      <c r="N57" s="151"/>
      <c r="O57" s="156" t="str">
        <f>IFERROR(VLOOKUP(M57,計算用!$A$48:$B$55,2,FALSE),"")</f>
        <v/>
      </c>
      <c r="P57" s="157"/>
      <c r="Q57" s="157"/>
      <c r="R57" s="157"/>
      <c r="S57" s="152" t="str">
        <f t="shared" si="2"/>
        <v/>
      </c>
      <c r="T57" s="153"/>
      <c r="U57" s="154"/>
      <c r="V57" s="119"/>
    </row>
    <row r="58" spans="1:22">
      <c r="A58" s="143">
        <f t="shared" ref="A58:A85" si="6">A57+1</f>
        <v>53</v>
      </c>
      <c r="B58" s="144"/>
      <c r="C58" s="144"/>
      <c r="D58" s="145"/>
      <c r="E58" s="146" t="str">
        <f t="shared" si="0"/>
        <v/>
      </c>
      <c r="F58" s="146" t="str">
        <f t="shared" si="1"/>
        <v/>
      </c>
      <c r="G58" s="147"/>
      <c r="H58" s="148"/>
      <c r="I58" s="161"/>
      <c r="J58" s="149"/>
      <c r="K58" s="155"/>
      <c r="L58" s="155"/>
      <c r="M58" s="150" t="str">
        <f t="shared" si="4"/>
        <v/>
      </c>
      <c r="N58" s="151"/>
      <c r="O58" s="156" t="str">
        <f>IFERROR(VLOOKUP(M58,計算用!$A$48:$B$55,2,FALSE),"")</f>
        <v/>
      </c>
      <c r="P58" s="157"/>
      <c r="Q58" s="157"/>
      <c r="R58" s="157"/>
      <c r="S58" s="152" t="str">
        <f t="shared" si="2"/>
        <v/>
      </c>
      <c r="T58" s="153"/>
      <c r="U58" s="154"/>
      <c r="V58" s="119"/>
    </row>
    <row r="59" spans="1:22">
      <c r="A59" s="143">
        <f t="shared" si="6"/>
        <v>54</v>
      </c>
      <c r="B59" s="144"/>
      <c r="C59" s="144"/>
      <c r="D59" s="145"/>
      <c r="E59" s="146" t="str">
        <f t="shared" si="0"/>
        <v/>
      </c>
      <c r="F59" s="146" t="str">
        <f t="shared" si="1"/>
        <v/>
      </c>
      <c r="G59" s="147"/>
      <c r="H59" s="148"/>
      <c r="I59" s="161"/>
      <c r="J59" s="149"/>
      <c r="K59" s="155"/>
      <c r="L59" s="155"/>
      <c r="M59" s="150" t="str">
        <f t="shared" si="4"/>
        <v/>
      </c>
      <c r="N59" s="151"/>
      <c r="O59" s="156" t="str">
        <f>IFERROR(VLOOKUP(M59,計算用!$A$48:$B$55,2,FALSE),"")</f>
        <v/>
      </c>
      <c r="P59" s="157"/>
      <c r="Q59" s="157"/>
      <c r="R59" s="157"/>
      <c r="S59" s="152" t="str">
        <f t="shared" si="2"/>
        <v/>
      </c>
      <c r="T59" s="153"/>
      <c r="U59" s="154"/>
      <c r="V59" s="119"/>
    </row>
    <row r="60" spans="1:22">
      <c r="A60" s="143">
        <f t="shared" si="6"/>
        <v>55</v>
      </c>
      <c r="B60" s="144"/>
      <c r="C60" s="144"/>
      <c r="D60" s="145"/>
      <c r="E60" s="146" t="str">
        <f t="shared" si="0"/>
        <v/>
      </c>
      <c r="F60" s="146" t="str">
        <f t="shared" si="1"/>
        <v/>
      </c>
      <c r="G60" s="147"/>
      <c r="H60" s="148"/>
      <c r="I60" s="161"/>
      <c r="J60" s="149"/>
      <c r="K60" s="155"/>
      <c r="L60" s="155"/>
      <c r="M60" s="150" t="str">
        <f t="shared" si="4"/>
        <v/>
      </c>
      <c r="N60" s="151"/>
      <c r="O60" s="156" t="str">
        <f>IFERROR(VLOOKUP(M60,計算用!$A$48:$B$55,2,FALSE),"")</f>
        <v/>
      </c>
      <c r="P60" s="157"/>
      <c r="Q60" s="157"/>
      <c r="R60" s="157"/>
      <c r="S60" s="152" t="str">
        <f t="shared" si="2"/>
        <v/>
      </c>
      <c r="T60" s="153"/>
      <c r="U60" s="154"/>
      <c r="V60" s="119"/>
    </row>
    <row r="61" spans="1:22">
      <c r="A61" s="143">
        <f t="shared" si="6"/>
        <v>56</v>
      </c>
      <c r="B61" s="144"/>
      <c r="C61" s="144"/>
      <c r="D61" s="145"/>
      <c r="E61" s="146" t="str">
        <f t="shared" si="0"/>
        <v/>
      </c>
      <c r="F61" s="146" t="str">
        <f t="shared" si="1"/>
        <v/>
      </c>
      <c r="G61" s="147"/>
      <c r="H61" s="148"/>
      <c r="I61" s="161"/>
      <c r="J61" s="149"/>
      <c r="K61" s="155"/>
      <c r="L61" s="155"/>
      <c r="M61" s="150" t="str">
        <f t="shared" si="4"/>
        <v/>
      </c>
      <c r="N61" s="151"/>
      <c r="O61" s="156" t="str">
        <f>IFERROR(VLOOKUP(M61,計算用!$A$48:$B$55,2,FALSE),"")</f>
        <v/>
      </c>
      <c r="P61" s="157"/>
      <c r="Q61" s="157"/>
      <c r="R61" s="157"/>
      <c r="S61" s="152" t="str">
        <f t="shared" si="2"/>
        <v/>
      </c>
      <c r="T61" s="153"/>
      <c r="U61" s="154"/>
      <c r="V61" s="119"/>
    </row>
    <row r="62" spans="1:22">
      <c r="A62" s="143">
        <f t="shared" si="6"/>
        <v>57</v>
      </c>
      <c r="B62" s="144"/>
      <c r="C62" s="144"/>
      <c r="D62" s="145"/>
      <c r="E62" s="146" t="str">
        <f t="shared" si="0"/>
        <v/>
      </c>
      <c r="F62" s="146" t="str">
        <f t="shared" si="1"/>
        <v/>
      </c>
      <c r="G62" s="147"/>
      <c r="H62" s="148"/>
      <c r="I62" s="161"/>
      <c r="J62" s="149"/>
      <c r="K62" s="155"/>
      <c r="L62" s="155"/>
      <c r="M62" s="150" t="str">
        <f t="shared" si="4"/>
        <v/>
      </c>
      <c r="N62" s="151"/>
      <c r="O62" s="156" t="str">
        <f>IFERROR(VLOOKUP(M62,計算用!$A$48:$B$55,2,FALSE),"")</f>
        <v/>
      </c>
      <c r="P62" s="157"/>
      <c r="Q62" s="157"/>
      <c r="R62" s="157"/>
      <c r="S62" s="152" t="str">
        <f t="shared" si="2"/>
        <v/>
      </c>
      <c r="T62" s="153"/>
      <c r="U62" s="154"/>
      <c r="V62" s="119"/>
    </row>
    <row r="63" spans="1:22">
      <c r="A63" s="143">
        <f t="shared" si="6"/>
        <v>58</v>
      </c>
      <c r="B63" s="144"/>
      <c r="C63" s="144"/>
      <c r="D63" s="145"/>
      <c r="E63" s="146" t="str">
        <f t="shared" si="0"/>
        <v/>
      </c>
      <c r="F63" s="146" t="str">
        <f t="shared" si="1"/>
        <v/>
      </c>
      <c r="G63" s="147"/>
      <c r="H63" s="148"/>
      <c r="I63" s="161"/>
      <c r="J63" s="149"/>
      <c r="K63" s="155"/>
      <c r="L63" s="155"/>
      <c r="M63" s="150" t="str">
        <f t="shared" si="4"/>
        <v/>
      </c>
      <c r="N63" s="151"/>
      <c r="O63" s="156" t="str">
        <f>IFERROR(VLOOKUP(M63,計算用!$A$48:$B$55,2,FALSE),"")</f>
        <v/>
      </c>
      <c r="P63" s="157"/>
      <c r="Q63" s="157"/>
      <c r="R63" s="157"/>
      <c r="S63" s="152" t="str">
        <f t="shared" si="2"/>
        <v/>
      </c>
      <c r="T63" s="153"/>
      <c r="U63" s="154"/>
      <c r="V63" s="119"/>
    </row>
    <row r="64" spans="1:22">
      <c r="A64" s="143">
        <f t="shared" si="6"/>
        <v>59</v>
      </c>
      <c r="B64" s="144"/>
      <c r="C64" s="144"/>
      <c r="D64" s="145"/>
      <c r="E64" s="146" t="str">
        <f t="shared" si="0"/>
        <v/>
      </c>
      <c r="F64" s="146" t="str">
        <f t="shared" si="1"/>
        <v/>
      </c>
      <c r="G64" s="147"/>
      <c r="H64" s="148"/>
      <c r="I64" s="161"/>
      <c r="J64" s="149"/>
      <c r="K64" s="155"/>
      <c r="L64" s="155"/>
      <c r="M64" s="150" t="str">
        <f t="shared" si="4"/>
        <v/>
      </c>
      <c r="N64" s="151"/>
      <c r="O64" s="156" t="str">
        <f>IFERROR(VLOOKUP(M64,計算用!$A$48:$B$55,2,FALSE),"")</f>
        <v/>
      </c>
      <c r="P64" s="157"/>
      <c r="Q64" s="157"/>
      <c r="R64" s="157"/>
      <c r="S64" s="152" t="str">
        <f t="shared" si="2"/>
        <v/>
      </c>
      <c r="T64" s="153"/>
      <c r="U64" s="154"/>
      <c r="V64" s="119"/>
    </row>
    <row r="65" spans="1:22">
      <c r="A65" s="143">
        <f t="shared" si="6"/>
        <v>60</v>
      </c>
      <c r="B65" s="144"/>
      <c r="C65" s="144"/>
      <c r="D65" s="145"/>
      <c r="E65" s="146" t="str">
        <f t="shared" si="0"/>
        <v/>
      </c>
      <c r="F65" s="146" t="str">
        <f t="shared" si="1"/>
        <v/>
      </c>
      <c r="G65" s="147"/>
      <c r="H65" s="148"/>
      <c r="I65" s="161"/>
      <c r="J65" s="149"/>
      <c r="K65" s="155"/>
      <c r="L65" s="155"/>
      <c r="M65" s="150" t="str">
        <f t="shared" si="4"/>
        <v/>
      </c>
      <c r="N65" s="151"/>
      <c r="O65" s="156" t="str">
        <f>IFERROR(VLOOKUP(M65,計算用!$A$48:$B$55,2,FALSE),"")</f>
        <v/>
      </c>
      <c r="P65" s="157"/>
      <c r="Q65" s="157"/>
      <c r="R65" s="157"/>
      <c r="S65" s="152" t="str">
        <f t="shared" si="2"/>
        <v/>
      </c>
      <c r="T65" s="153"/>
      <c r="U65" s="154"/>
      <c r="V65" s="119"/>
    </row>
    <row r="66" spans="1:22">
      <c r="A66" s="143">
        <f t="shared" si="6"/>
        <v>61</v>
      </c>
      <c r="B66" s="144"/>
      <c r="C66" s="144"/>
      <c r="D66" s="145"/>
      <c r="E66" s="146" t="str">
        <f t="shared" si="0"/>
        <v/>
      </c>
      <c r="F66" s="146" t="str">
        <f t="shared" si="1"/>
        <v/>
      </c>
      <c r="G66" s="147"/>
      <c r="H66" s="148"/>
      <c r="I66" s="161"/>
      <c r="J66" s="149"/>
      <c r="K66" s="155"/>
      <c r="L66" s="155"/>
      <c r="M66" s="150" t="str">
        <f t="shared" si="4"/>
        <v/>
      </c>
      <c r="N66" s="151"/>
      <c r="O66" s="156" t="str">
        <f>IFERROR(VLOOKUP(M66,計算用!$A$48:$B$55,2,FALSE),"")</f>
        <v/>
      </c>
      <c r="P66" s="157"/>
      <c r="Q66" s="157"/>
      <c r="R66" s="157"/>
      <c r="S66" s="152" t="str">
        <f t="shared" si="2"/>
        <v/>
      </c>
      <c r="T66" s="153"/>
      <c r="U66" s="154"/>
      <c r="V66" s="119"/>
    </row>
    <row r="67" spans="1:22">
      <c r="A67" s="143">
        <f t="shared" si="6"/>
        <v>62</v>
      </c>
      <c r="B67" s="144"/>
      <c r="C67" s="144"/>
      <c r="D67" s="145"/>
      <c r="E67" s="146" t="str">
        <f t="shared" si="0"/>
        <v/>
      </c>
      <c r="F67" s="146" t="str">
        <f t="shared" si="1"/>
        <v/>
      </c>
      <c r="G67" s="147"/>
      <c r="H67" s="148"/>
      <c r="I67" s="161"/>
      <c r="J67" s="149"/>
      <c r="K67" s="155"/>
      <c r="L67" s="155"/>
      <c r="M67" s="150" t="str">
        <f t="shared" si="4"/>
        <v/>
      </c>
      <c r="N67" s="151"/>
      <c r="O67" s="156" t="str">
        <f>IFERROR(VLOOKUP(M67,計算用!$A$48:$B$55,2,FALSE),"")</f>
        <v/>
      </c>
      <c r="P67" s="157"/>
      <c r="Q67" s="157"/>
      <c r="R67" s="157"/>
      <c r="S67" s="152" t="str">
        <f t="shared" si="2"/>
        <v/>
      </c>
      <c r="T67" s="153"/>
      <c r="U67" s="154"/>
      <c r="V67" s="119"/>
    </row>
    <row r="68" spans="1:22">
      <c r="A68" s="143">
        <f t="shared" si="6"/>
        <v>63</v>
      </c>
      <c r="B68" s="144"/>
      <c r="C68" s="144"/>
      <c r="D68" s="145"/>
      <c r="E68" s="146" t="str">
        <f t="shared" si="0"/>
        <v/>
      </c>
      <c r="F68" s="146" t="str">
        <f t="shared" si="1"/>
        <v/>
      </c>
      <c r="G68" s="147"/>
      <c r="H68" s="148"/>
      <c r="I68" s="161"/>
      <c r="J68" s="149"/>
      <c r="K68" s="155"/>
      <c r="L68" s="155"/>
      <c r="M68" s="150" t="str">
        <f t="shared" si="4"/>
        <v/>
      </c>
      <c r="N68" s="151"/>
      <c r="O68" s="156" t="str">
        <f>IFERROR(VLOOKUP(M68,計算用!$A$48:$B$55,2,FALSE),"")</f>
        <v/>
      </c>
      <c r="P68" s="157"/>
      <c r="Q68" s="157"/>
      <c r="R68" s="157"/>
      <c r="S68" s="152" t="str">
        <f t="shared" si="2"/>
        <v/>
      </c>
      <c r="T68" s="153"/>
      <c r="U68" s="154"/>
      <c r="V68" s="119"/>
    </row>
    <row r="69" spans="1:22">
      <c r="A69" s="143">
        <f t="shared" si="6"/>
        <v>64</v>
      </c>
      <c r="B69" s="144"/>
      <c r="C69" s="144"/>
      <c r="D69" s="145"/>
      <c r="E69" s="146" t="str">
        <f t="shared" si="0"/>
        <v/>
      </c>
      <c r="F69" s="146" t="str">
        <f t="shared" si="1"/>
        <v/>
      </c>
      <c r="G69" s="147"/>
      <c r="H69" s="148"/>
      <c r="I69" s="161"/>
      <c r="J69" s="149"/>
      <c r="K69" s="155"/>
      <c r="L69" s="155"/>
      <c r="M69" s="150" t="str">
        <f t="shared" si="4"/>
        <v/>
      </c>
      <c r="N69" s="151"/>
      <c r="O69" s="156" t="str">
        <f>IFERROR(VLOOKUP(M69,計算用!$A$48:$B$55,2,FALSE),"")</f>
        <v/>
      </c>
      <c r="P69" s="157"/>
      <c r="Q69" s="157"/>
      <c r="R69" s="157"/>
      <c r="S69" s="152" t="str">
        <f t="shared" si="2"/>
        <v/>
      </c>
      <c r="T69" s="153"/>
      <c r="U69" s="154"/>
      <c r="V69" s="119"/>
    </row>
    <row r="70" spans="1:22">
      <c r="A70" s="143">
        <f t="shared" si="6"/>
        <v>65</v>
      </c>
      <c r="B70" s="144"/>
      <c r="C70" s="144"/>
      <c r="D70" s="145"/>
      <c r="E70" s="146" t="str">
        <f t="shared" si="0"/>
        <v/>
      </c>
      <c r="F70" s="146" t="str">
        <f t="shared" si="1"/>
        <v/>
      </c>
      <c r="G70" s="147"/>
      <c r="H70" s="148"/>
      <c r="I70" s="161"/>
      <c r="J70" s="149"/>
      <c r="K70" s="155"/>
      <c r="L70" s="155"/>
      <c r="M70" s="150" t="str">
        <f t="shared" si="4"/>
        <v/>
      </c>
      <c r="N70" s="151"/>
      <c r="O70" s="156" t="str">
        <f>IFERROR(VLOOKUP(M70,計算用!$A$48:$B$55,2,FALSE),"")</f>
        <v/>
      </c>
      <c r="P70" s="157"/>
      <c r="Q70" s="157"/>
      <c r="R70" s="157"/>
      <c r="S70" s="152" t="str">
        <f t="shared" si="2"/>
        <v/>
      </c>
      <c r="T70" s="153"/>
      <c r="U70" s="154"/>
      <c r="V70" s="119"/>
    </row>
    <row r="71" spans="1:22">
      <c r="A71" s="143">
        <f t="shared" si="6"/>
        <v>66</v>
      </c>
      <c r="B71" s="144"/>
      <c r="C71" s="144"/>
      <c r="D71" s="145"/>
      <c r="E71" s="146" t="str">
        <f t="shared" ref="E71:E85" si="7">B71&amp;C71&amp;D71</f>
        <v/>
      </c>
      <c r="F71" s="146" t="str">
        <f t="shared" ref="F71:F85" si="8">IF(E71="","",COUNTIF($E$6:$E$85,E71))</f>
        <v/>
      </c>
      <c r="G71" s="147"/>
      <c r="H71" s="148"/>
      <c r="I71" s="161"/>
      <c r="J71" s="149"/>
      <c r="K71" s="155"/>
      <c r="L71" s="155"/>
      <c r="M71" s="150" t="str">
        <f t="shared" si="4"/>
        <v/>
      </c>
      <c r="N71" s="151"/>
      <c r="O71" s="156" t="str">
        <f>IFERROR(VLOOKUP(M71,計算用!$A$48:$B$55,2,FALSE),"")</f>
        <v/>
      </c>
      <c r="P71" s="157"/>
      <c r="Q71" s="157"/>
      <c r="R71" s="157"/>
      <c r="S71" s="152" t="str">
        <f t="shared" ref="S71:S85" si="9">IF(F71&gt;=2,"","可")</f>
        <v/>
      </c>
      <c r="T71" s="153"/>
      <c r="U71" s="154"/>
      <c r="V71" s="119"/>
    </row>
    <row r="72" spans="1:22">
      <c r="A72" s="143">
        <f t="shared" si="6"/>
        <v>67</v>
      </c>
      <c r="B72" s="144"/>
      <c r="C72" s="144"/>
      <c r="D72" s="145"/>
      <c r="E72" s="146" t="str">
        <f t="shared" si="7"/>
        <v/>
      </c>
      <c r="F72" s="146" t="str">
        <f t="shared" si="8"/>
        <v/>
      </c>
      <c r="G72" s="147"/>
      <c r="H72" s="148"/>
      <c r="I72" s="161"/>
      <c r="J72" s="149"/>
      <c r="K72" s="155"/>
      <c r="L72" s="155"/>
      <c r="M72" s="150" t="str">
        <f t="shared" ref="M72:M85" si="10">K72&amp;L72</f>
        <v/>
      </c>
      <c r="N72" s="151"/>
      <c r="O72" s="156" t="str">
        <f>IFERROR(VLOOKUP(M72,計算用!$A$48:$B$55,2,FALSE),"")</f>
        <v/>
      </c>
      <c r="P72" s="157"/>
      <c r="Q72" s="157"/>
      <c r="R72" s="157"/>
      <c r="S72" s="152" t="str">
        <f t="shared" si="9"/>
        <v/>
      </c>
      <c r="T72" s="153"/>
      <c r="U72" s="154"/>
      <c r="V72" s="119"/>
    </row>
    <row r="73" spans="1:22">
      <c r="A73" s="143">
        <f t="shared" si="6"/>
        <v>68</v>
      </c>
      <c r="B73" s="144"/>
      <c r="C73" s="144"/>
      <c r="D73" s="145"/>
      <c r="E73" s="146" t="str">
        <f t="shared" si="7"/>
        <v/>
      </c>
      <c r="F73" s="146" t="str">
        <f t="shared" si="8"/>
        <v/>
      </c>
      <c r="G73" s="147"/>
      <c r="H73" s="148"/>
      <c r="I73" s="161"/>
      <c r="J73" s="149"/>
      <c r="K73" s="155"/>
      <c r="L73" s="155"/>
      <c r="M73" s="150" t="str">
        <f t="shared" si="10"/>
        <v/>
      </c>
      <c r="N73" s="151"/>
      <c r="O73" s="156" t="str">
        <f>IFERROR(VLOOKUP(M73,計算用!$A$48:$B$55,2,FALSE),"")</f>
        <v/>
      </c>
      <c r="P73" s="157"/>
      <c r="Q73" s="157"/>
      <c r="R73" s="157"/>
      <c r="S73" s="152" t="str">
        <f t="shared" si="9"/>
        <v/>
      </c>
      <c r="T73" s="153"/>
      <c r="U73" s="154"/>
      <c r="V73" s="119"/>
    </row>
    <row r="74" spans="1:22">
      <c r="A74" s="143">
        <f t="shared" si="6"/>
        <v>69</v>
      </c>
      <c r="B74" s="144"/>
      <c r="C74" s="144"/>
      <c r="D74" s="145"/>
      <c r="E74" s="146" t="str">
        <f t="shared" si="7"/>
        <v/>
      </c>
      <c r="F74" s="146" t="str">
        <f t="shared" si="8"/>
        <v/>
      </c>
      <c r="G74" s="147"/>
      <c r="H74" s="148"/>
      <c r="I74" s="161"/>
      <c r="J74" s="149"/>
      <c r="K74" s="155"/>
      <c r="L74" s="155"/>
      <c r="M74" s="150" t="str">
        <f t="shared" si="10"/>
        <v/>
      </c>
      <c r="N74" s="151"/>
      <c r="O74" s="156" t="str">
        <f>IFERROR(VLOOKUP(M74,計算用!$A$48:$B$55,2,FALSE),"")</f>
        <v/>
      </c>
      <c r="P74" s="157"/>
      <c r="Q74" s="157"/>
      <c r="R74" s="157"/>
      <c r="S74" s="152" t="str">
        <f t="shared" si="9"/>
        <v/>
      </c>
      <c r="T74" s="153"/>
      <c r="U74" s="154"/>
      <c r="V74" s="119"/>
    </row>
    <row r="75" spans="1:22">
      <c r="A75" s="143">
        <f t="shared" si="6"/>
        <v>70</v>
      </c>
      <c r="B75" s="144"/>
      <c r="C75" s="144"/>
      <c r="D75" s="145"/>
      <c r="E75" s="146" t="str">
        <f t="shared" si="7"/>
        <v/>
      </c>
      <c r="F75" s="146" t="str">
        <f t="shared" si="8"/>
        <v/>
      </c>
      <c r="G75" s="147"/>
      <c r="H75" s="148"/>
      <c r="I75" s="161"/>
      <c r="J75" s="149"/>
      <c r="K75" s="155"/>
      <c r="L75" s="155"/>
      <c r="M75" s="150" t="str">
        <f t="shared" si="10"/>
        <v/>
      </c>
      <c r="N75" s="151"/>
      <c r="O75" s="156" t="str">
        <f>IFERROR(VLOOKUP(M75,計算用!$A$48:$B$55,2,FALSE),"")</f>
        <v/>
      </c>
      <c r="P75" s="157"/>
      <c r="Q75" s="157"/>
      <c r="R75" s="157"/>
      <c r="S75" s="152" t="str">
        <f t="shared" si="9"/>
        <v/>
      </c>
      <c r="T75" s="153"/>
      <c r="U75" s="154"/>
      <c r="V75" s="119"/>
    </row>
    <row r="76" spans="1:22">
      <c r="A76" s="143">
        <f t="shared" si="6"/>
        <v>71</v>
      </c>
      <c r="B76" s="144"/>
      <c r="C76" s="144"/>
      <c r="D76" s="145"/>
      <c r="E76" s="146" t="str">
        <f t="shared" si="7"/>
        <v/>
      </c>
      <c r="F76" s="146" t="str">
        <f t="shared" si="8"/>
        <v/>
      </c>
      <c r="G76" s="147"/>
      <c r="H76" s="148"/>
      <c r="I76" s="161"/>
      <c r="J76" s="149"/>
      <c r="K76" s="155"/>
      <c r="L76" s="155"/>
      <c r="M76" s="150" t="str">
        <f t="shared" si="10"/>
        <v/>
      </c>
      <c r="N76" s="151"/>
      <c r="O76" s="156" t="str">
        <f>IFERROR(VLOOKUP(M76,計算用!$A$48:$B$55,2,FALSE),"")</f>
        <v/>
      </c>
      <c r="P76" s="157"/>
      <c r="Q76" s="157"/>
      <c r="R76" s="157"/>
      <c r="S76" s="152" t="str">
        <f t="shared" si="9"/>
        <v/>
      </c>
      <c r="T76" s="153"/>
      <c r="U76" s="154"/>
      <c r="V76" s="119"/>
    </row>
    <row r="77" spans="1:22">
      <c r="A77" s="143">
        <f t="shared" si="6"/>
        <v>72</v>
      </c>
      <c r="B77" s="144"/>
      <c r="C77" s="144"/>
      <c r="D77" s="145"/>
      <c r="E77" s="146" t="str">
        <f t="shared" si="7"/>
        <v/>
      </c>
      <c r="F77" s="146" t="str">
        <f t="shared" si="8"/>
        <v/>
      </c>
      <c r="G77" s="147"/>
      <c r="H77" s="148"/>
      <c r="I77" s="161"/>
      <c r="J77" s="149"/>
      <c r="K77" s="155"/>
      <c r="L77" s="155"/>
      <c r="M77" s="150" t="str">
        <f t="shared" si="10"/>
        <v/>
      </c>
      <c r="N77" s="151"/>
      <c r="O77" s="156" t="str">
        <f>IFERROR(VLOOKUP(M77,計算用!$A$48:$B$55,2,FALSE),"")</f>
        <v/>
      </c>
      <c r="P77" s="157"/>
      <c r="Q77" s="157"/>
      <c r="R77" s="157"/>
      <c r="S77" s="152" t="str">
        <f t="shared" si="9"/>
        <v/>
      </c>
      <c r="T77" s="153"/>
      <c r="U77" s="154"/>
      <c r="V77" s="119"/>
    </row>
    <row r="78" spans="1:22">
      <c r="A78" s="143">
        <f t="shared" si="6"/>
        <v>73</v>
      </c>
      <c r="B78" s="144"/>
      <c r="C78" s="144"/>
      <c r="D78" s="145"/>
      <c r="E78" s="146" t="str">
        <f t="shared" si="7"/>
        <v/>
      </c>
      <c r="F78" s="146" t="str">
        <f t="shared" si="8"/>
        <v/>
      </c>
      <c r="G78" s="147"/>
      <c r="H78" s="148"/>
      <c r="I78" s="161"/>
      <c r="J78" s="149"/>
      <c r="K78" s="155"/>
      <c r="L78" s="155"/>
      <c r="M78" s="150" t="str">
        <f t="shared" si="10"/>
        <v/>
      </c>
      <c r="N78" s="151"/>
      <c r="O78" s="156" t="str">
        <f>IFERROR(VLOOKUP(M78,計算用!$A$48:$B$55,2,FALSE),"")</f>
        <v/>
      </c>
      <c r="P78" s="157"/>
      <c r="Q78" s="157"/>
      <c r="R78" s="157"/>
      <c r="S78" s="152" t="str">
        <f t="shared" si="9"/>
        <v/>
      </c>
      <c r="T78" s="153"/>
      <c r="U78" s="154"/>
      <c r="V78" s="119"/>
    </row>
    <row r="79" spans="1:22">
      <c r="A79" s="143">
        <f t="shared" si="6"/>
        <v>74</v>
      </c>
      <c r="B79" s="144"/>
      <c r="C79" s="144"/>
      <c r="D79" s="145"/>
      <c r="E79" s="146" t="str">
        <f t="shared" si="7"/>
        <v/>
      </c>
      <c r="F79" s="146" t="str">
        <f t="shared" si="8"/>
        <v/>
      </c>
      <c r="G79" s="147"/>
      <c r="H79" s="148"/>
      <c r="I79" s="161"/>
      <c r="J79" s="149"/>
      <c r="K79" s="155"/>
      <c r="L79" s="155"/>
      <c r="M79" s="150" t="str">
        <f t="shared" si="10"/>
        <v/>
      </c>
      <c r="N79" s="151"/>
      <c r="O79" s="156" t="str">
        <f>IFERROR(VLOOKUP(M79,計算用!$A$48:$B$55,2,FALSE),"")</f>
        <v/>
      </c>
      <c r="P79" s="157"/>
      <c r="Q79" s="157"/>
      <c r="R79" s="157"/>
      <c r="S79" s="152" t="str">
        <f t="shared" si="9"/>
        <v/>
      </c>
      <c r="T79" s="153"/>
      <c r="U79" s="154"/>
      <c r="V79" s="119"/>
    </row>
    <row r="80" spans="1:22">
      <c r="A80" s="143">
        <f t="shared" si="6"/>
        <v>75</v>
      </c>
      <c r="B80" s="144"/>
      <c r="C80" s="144"/>
      <c r="D80" s="145"/>
      <c r="E80" s="146" t="str">
        <f t="shared" si="7"/>
        <v/>
      </c>
      <c r="F80" s="146" t="str">
        <f t="shared" si="8"/>
        <v/>
      </c>
      <c r="G80" s="147"/>
      <c r="H80" s="148"/>
      <c r="I80" s="161"/>
      <c r="J80" s="149"/>
      <c r="K80" s="155"/>
      <c r="L80" s="155"/>
      <c r="M80" s="150" t="str">
        <f t="shared" si="10"/>
        <v/>
      </c>
      <c r="N80" s="151"/>
      <c r="O80" s="156" t="str">
        <f>IFERROR(VLOOKUP(M80,計算用!$A$48:$B$55,2,FALSE),"")</f>
        <v/>
      </c>
      <c r="P80" s="157"/>
      <c r="Q80" s="157"/>
      <c r="R80" s="157"/>
      <c r="S80" s="152" t="str">
        <f t="shared" si="9"/>
        <v/>
      </c>
      <c r="T80" s="153"/>
      <c r="U80" s="154"/>
      <c r="V80" s="119"/>
    </row>
    <row r="81" spans="1:22">
      <c r="A81" s="143">
        <f t="shared" si="6"/>
        <v>76</v>
      </c>
      <c r="B81" s="144"/>
      <c r="C81" s="144"/>
      <c r="D81" s="145"/>
      <c r="E81" s="146" t="str">
        <f t="shared" si="7"/>
        <v/>
      </c>
      <c r="F81" s="146" t="str">
        <f t="shared" si="8"/>
        <v/>
      </c>
      <c r="G81" s="147"/>
      <c r="H81" s="148"/>
      <c r="I81" s="161"/>
      <c r="J81" s="149"/>
      <c r="K81" s="155"/>
      <c r="L81" s="155"/>
      <c r="M81" s="150" t="str">
        <f t="shared" si="10"/>
        <v/>
      </c>
      <c r="N81" s="151"/>
      <c r="O81" s="156" t="str">
        <f>IFERROR(VLOOKUP(M81,計算用!$A$48:$B$55,2,FALSE),"")</f>
        <v/>
      </c>
      <c r="P81" s="157"/>
      <c r="Q81" s="157"/>
      <c r="R81" s="157"/>
      <c r="S81" s="152" t="str">
        <f t="shared" si="9"/>
        <v/>
      </c>
      <c r="T81" s="153"/>
      <c r="U81" s="154"/>
      <c r="V81" s="119"/>
    </row>
    <row r="82" spans="1:22">
      <c r="A82" s="143">
        <f t="shared" si="6"/>
        <v>77</v>
      </c>
      <c r="B82" s="144"/>
      <c r="C82" s="144"/>
      <c r="D82" s="145"/>
      <c r="E82" s="146" t="str">
        <f t="shared" si="7"/>
        <v/>
      </c>
      <c r="F82" s="146" t="str">
        <f t="shared" si="8"/>
        <v/>
      </c>
      <c r="G82" s="147"/>
      <c r="H82" s="148"/>
      <c r="I82" s="161"/>
      <c r="J82" s="149"/>
      <c r="K82" s="155"/>
      <c r="L82" s="155"/>
      <c r="M82" s="150" t="str">
        <f t="shared" si="10"/>
        <v/>
      </c>
      <c r="N82" s="151"/>
      <c r="O82" s="156" t="str">
        <f>IFERROR(VLOOKUP(M82,計算用!$A$48:$B$55,2,FALSE),"")</f>
        <v/>
      </c>
      <c r="P82" s="157"/>
      <c r="Q82" s="157"/>
      <c r="R82" s="157"/>
      <c r="S82" s="152" t="str">
        <f t="shared" si="9"/>
        <v/>
      </c>
      <c r="T82" s="153"/>
      <c r="U82" s="154"/>
      <c r="V82" s="119"/>
    </row>
    <row r="83" spans="1:22">
      <c r="A83" s="143">
        <f t="shared" si="6"/>
        <v>78</v>
      </c>
      <c r="B83" s="144"/>
      <c r="C83" s="144"/>
      <c r="D83" s="145"/>
      <c r="E83" s="146" t="str">
        <f t="shared" si="7"/>
        <v/>
      </c>
      <c r="F83" s="146" t="str">
        <f t="shared" si="8"/>
        <v/>
      </c>
      <c r="G83" s="147"/>
      <c r="H83" s="148"/>
      <c r="I83" s="161"/>
      <c r="J83" s="149"/>
      <c r="K83" s="155"/>
      <c r="L83" s="155"/>
      <c r="M83" s="150" t="str">
        <f t="shared" si="10"/>
        <v/>
      </c>
      <c r="N83" s="151"/>
      <c r="O83" s="156" t="str">
        <f>IFERROR(VLOOKUP(M83,計算用!$A$48:$B$55,2,FALSE),"")</f>
        <v/>
      </c>
      <c r="P83" s="157"/>
      <c r="Q83" s="157"/>
      <c r="R83" s="157"/>
      <c r="S83" s="152" t="str">
        <f t="shared" si="9"/>
        <v/>
      </c>
      <c r="T83" s="153"/>
      <c r="U83" s="154"/>
      <c r="V83" s="119"/>
    </row>
    <row r="84" spans="1:22">
      <c r="A84" s="143">
        <f t="shared" si="6"/>
        <v>79</v>
      </c>
      <c r="B84" s="144"/>
      <c r="C84" s="144"/>
      <c r="D84" s="145"/>
      <c r="E84" s="146" t="str">
        <f t="shared" si="7"/>
        <v/>
      </c>
      <c r="F84" s="146" t="str">
        <f t="shared" si="8"/>
        <v/>
      </c>
      <c r="G84" s="147"/>
      <c r="H84" s="148"/>
      <c r="I84" s="161"/>
      <c r="J84" s="149"/>
      <c r="K84" s="155"/>
      <c r="L84" s="155"/>
      <c r="M84" s="150" t="str">
        <f t="shared" si="10"/>
        <v/>
      </c>
      <c r="N84" s="151"/>
      <c r="O84" s="156" t="str">
        <f>IFERROR(VLOOKUP(M84,計算用!$A$48:$B$55,2,FALSE),"")</f>
        <v/>
      </c>
      <c r="P84" s="157"/>
      <c r="Q84" s="157"/>
      <c r="R84" s="157"/>
      <c r="S84" s="152" t="str">
        <f t="shared" si="9"/>
        <v/>
      </c>
      <c r="T84" s="153"/>
      <c r="U84" s="154"/>
      <c r="V84" s="119"/>
    </row>
    <row r="85" spans="1:22">
      <c r="A85" s="143">
        <f t="shared" si="6"/>
        <v>80</v>
      </c>
      <c r="B85" s="144"/>
      <c r="C85" s="144"/>
      <c r="D85" s="145"/>
      <c r="E85" s="146" t="str">
        <f t="shared" si="7"/>
        <v/>
      </c>
      <c r="F85" s="146" t="str">
        <f t="shared" si="8"/>
        <v/>
      </c>
      <c r="G85" s="147"/>
      <c r="H85" s="148"/>
      <c r="I85" s="161"/>
      <c r="J85" s="149"/>
      <c r="K85" s="155"/>
      <c r="L85" s="155"/>
      <c r="M85" s="150" t="str">
        <f t="shared" si="10"/>
        <v/>
      </c>
      <c r="N85" s="151"/>
      <c r="O85" s="156" t="str">
        <f>IFERROR(VLOOKUP(M85,計算用!$A$48:$B$55,2,FALSE),"")</f>
        <v/>
      </c>
      <c r="P85" s="157"/>
      <c r="Q85" s="157"/>
      <c r="R85" s="157"/>
      <c r="S85" s="152" t="str">
        <f t="shared" si="9"/>
        <v/>
      </c>
      <c r="T85" s="153"/>
      <c r="U85" s="154"/>
      <c r="V85" s="119"/>
    </row>
    <row r="86" spans="1:22">
      <c r="S86" s="11"/>
    </row>
    <row r="87" spans="1:22">
      <c r="B87" s="10" t="s">
        <v>228</v>
      </c>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rintOptions horizontalCentered="1"/>
  <pageMargins left="0.11811023622047245" right="0.11811023622047245" top="0.74803149606299213" bottom="0.55118110236220474" header="0.31496062992125984" footer="0.31496062992125984"/>
  <pageSetup paperSize="9" scale="76" fitToHeight="3" orientation="landscape" r:id="rId1"/>
  <rowBreaks count="1" manualBreakCount="1">
    <brk id="45" max="20"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5"/>
      <c r="B1" s="139" t="s">
        <v>198</v>
      </c>
      <c r="C1" s="140"/>
      <c r="D1" s="140"/>
      <c r="E1" s="140" t="s">
        <v>199</v>
      </c>
      <c r="F1" s="139">
        <v>4</v>
      </c>
      <c r="G1" s="15"/>
      <c r="L1" s="12" t="s">
        <v>17</v>
      </c>
    </row>
    <row r="2" spans="1:12">
      <c r="A2" s="15"/>
      <c r="B2" s="20" t="s">
        <v>44</v>
      </c>
      <c r="C2" s="20"/>
      <c r="D2" s="20"/>
      <c r="E2" s="20" t="s">
        <v>172</v>
      </c>
      <c r="F2" s="20" t="s">
        <v>44</v>
      </c>
      <c r="G2" s="15"/>
    </row>
    <row r="3" spans="1:12">
      <c r="A3" s="136" t="s">
        <v>141</v>
      </c>
      <c r="B3" s="4">
        <v>2374</v>
      </c>
      <c r="C3" t="s">
        <v>43</v>
      </c>
      <c r="E3" s="128"/>
      <c r="F3" s="4">
        <v>200</v>
      </c>
      <c r="G3" t="s">
        <v>43</v>
      </c>
      <c r="H3" s="4"/>
      <c r="I3" s="4"/>
      <c r="J3" s="4"/>
      <c r="K3" s="4"/>
    </row>
    <row r="4" spans="1:12">
      <c r="A4" s="136" t="s">
        <v>142</v>
      </c>
      <c r="B4" s="4">
        <v>757</v>
      </c>
      <c r="C4" t="s">
        <v>43</v>
      </c>
      <c r="E4" s="128"/>
      <c r="F4" s="4">
        <v>200</v>
      </c>
      <c r="G4" t="s">
        <v>43</v>
      </c>
      <c r="H4" s="4"/>
      <c r="I4" s="4"/>
      <c r="J4" s="4"/>
      <c r="K4" s="4"/>
    </row>
    <row r="5" spans="1:12">
      <c r="A5" s="136" t="s">
        <v>143</v>
      </c>
      <c r="B5" s="4">
        <v>346</v>
      </c>
      <c r="C5" t="s">
        <v>43</v>
      </c>
      <c r="E5" s="128"/>
      <c r="F5" s="4">
        <v>200</v>
      </c>
      <c r="G5" t="s">
        <v>43</v>
      </c>
      <c r="H5" s="4"/>
      <c r="I5" s="4"/>
      <c r="J5" s="4"/>
      <c r="K5" s="4"/>
    </row>
    <row r="6" spans="1:12">
      <c r="A6" s="137" t="s">
        <v>144</v>
      </c>
      <c r="B6" s="4">
        <v>273</v>
      </c>
      <c r="C6" t="s">
        <v>43</v>
      </c>
      <c r="E6" s="4"/>
      <c r="F6" s="4">
        <v>200</v>
      </c>
      <c r="G6" t="s">
        <v>43</v>
      </c>
      <c r="H6" s="4"/>
      <c r="I6" s="4"/>
      <c r="J6" s="4"/>
      <c r="K6" s="4"/>
    </row>
    <row r="7" spans="1:12">
      <c r="A7" s="142" t="s">
        <v>201</v>
      </c>
      <c r="B7" s="4">
        <v>273</v>
      </c>
      <c r="C7" t="s">
        <v>43</v>
      </c>
      <c r="E7" s="4">
        <v>3000</v>
      </c>
      <c r="F7" s="4">
        <v>200</v>
      </c>
      <c r="G7" t="s">
        <v>43</v>
      </c>
      <c r="H7" s="4"/>
      <c r="I7" s="4"/>
      <c r="J7" s="4"/>
      <c r="K7" s="4"/>
    </row>
    <row r="8" spans="1:12">
      <c r="A8" s="136" t="s">
        <v>145</v>
      </c>
      <c r="B8" s="4">
        <v>265</v>
      </c>
      <c r="C8" t="s">
        <v>43</v>
      </c>
      <c r="E8" s="128"/>
      <c r="F8" s="4">
        <v>200</v>
      </c>
      <c r="G8" t="s">
        <v>43</v>
      </c>
      <c r="H8" s="4"/>
      <c r="I8" s="4"/>
      <c r="J8" s="4"/>
      <c r="K8" s="4"/>
    </row>
    <row r="9" spans="1:12">
      <c r="A9" s="136" t="s">
        <v>202</v>
      </c>
      <c r="B9" s="4">
        <v>265</v>
      </c>
      <c r="C9" t="s">
        <v>43</v>
      </c>
      <c r="E9" s="128"/>
      <c r="F9" s="4">
        <v>200</v>
      </c>
      <c r="G9" t="s">
        <v>43</v>
      </c>
      <c r="H9" s="4"/>
      <c r="I9" s="4"/>
      <c r="J9" s="4"/>
      <c r="K9" s="4"/>
    </row>
    <row r="10" spans="1:12">
      <c r="A10" s="136" t="s">
        <v>146</v>
      </c>
      <c r="B10" s="4">
        <v>335</v>
      </c>
      <c r="C10" t="s">
        <v>43</v>
      </c>
      <c r="E10" s="128"/>
      <c r="F10" s="4">
        <v>200</v>
      </c>
      <c r="G10" t="s">
        <v>43</v>
      </c>
      <c r="H10" s="4"/>
      <c r="I10" s="4"/>
      <c r="J10" s="4"/>
      <c r="K10" s="4"/>
    </row>
    <row r="11" spans="1:12">
      <c r="A11" s="136" t="s">
        <v>147</v>
      </c>
      <c r="B11" s="4">
        <v>353</v>
      </c>
      <c r="C11" t="s">
        <v>43</v>
      </c>
      <c r="E11" s="128"/>
      <c r="F11" s="4">
        <v>200</v>
      </c>
      <c r="G11" t="s">
        <v>43</v>
      </c>
      <c r="H11" s="4"/>
      <c r="I11" s="4"/>
      <c r="J11" s="4"/>
      <c r="K11" s="4"/>
    </row>
    <row r="12" spans="1:12">
      <c r="A12" s="136" t="s">
        <v>148</v>
      </c>
      <c r="B12" s="4">
        <v>52</v>
      </c>
      <c r="C12" t="s">
        <v>43</v>
      </c>
      <c r="E12" s="128"/>
      <c r="F12" s="4">
        <v>200</v>
      </c>
      <c r="G12" t="s">
        <v>43</v>
      </c>
      <c r="H12" s="4"/>
      <c r="I12" s="4"/>
      <c r="J12" s="4"/>
      <c r="K12" s="4"/>
    </row>
    <row r="13" spans="1:12">
      <c r="A13" s="136" t="s">
        <v>149</v>
      </c>
      <c r="B13" s="4">
        <v>27</v>
      </c>
      <c r="C13" t="s">
        <v>43</v>
      </c>
      <c r="E13" s="128"/>
      <c r="F13" s="4">
        <v>200</v>
      </c>
      <c r="G13" t="s">
        <v>43</v>
      </c>
      <c r="H13" s="4"/>
      <c r="I13" s="4"/>
      <c r="J13" s="4"/>
      <c r="K13" s="4"/>
    </row>
    <row r="14" spans="1:12">
      <c r="A14" s="136" t="s">
        <v>150</v>
      </c>
      <c r="B14" s="4">
        <v>380</v>
      </c>
      <c r="C14" t="s">
        <v>43</v>
      </c>
      <c r="E14" s="128"/>
      <c r="F14" s="4">
        <v>200</v>
      </c>
      <c r="G14" t="s">
        <v>43</v>
      </c>
      <c r="H14" s="4"/>
      <c r="I14" s="4"/>
      <c r="J14" s="4"/>
      <c r="K14" s="4"/>
    </row>
    <row r="15" spans="1:12">
      <c r="A15" s="136" t="s">
        <v>151</v>
      </c>
      <c r="B15" s="4">
        <v>240</v>
      </c>
      <c r="C15" t="s">
        <v>43</v>
      </c>
      <c r="E15" s="128"/>
      <c r="F15" s="4">
        <v>200</v>
      </c>
      <c r="G15" t="s">
        <v>43</v>
      </c>
      <c r="H15" s="4"/>
      <c r="I15" s="4"/>
      <c r="J15" s="4"/>
      <c r="K15" s="4"/>
    </row>
    <row r="16" spans="1:12">
      <c r="A16" s="136" t="s">
        <v>152</v>
      </c>
      <c r="B16" s="4">
        <v>360</v>
      </c>
      <c r="C16" t="s">
        <v>43</v>
      </c>
      <c r="E16" s="128"/>
      <c r="F16" s="4">
        <v>200</v>
      </c>
      <c r="G16" t="s">
        <v>43</v>
      </c>
      <c r="H16" s="4"/>
      <c r="I16" s="4"/>
      <c r="J16" s="4"/>
      <c r="K16" s="4"/>
    </row>
    <row r="17" spans="1:11">
      <c r="A17" s="136" t="s">
        <v>153</v>
      </c>
      <c r="B17" s="4">
        <v>204</v>
      </c>
      <c r="C17" t="s">
        <v>43</v>
      </c>
      <c r="E17" s="4">
        <v>3000</v>
      </c>
      <c r="F17" s="4">
        <v>200</v>
      </c>
      <c r="G17" t="s">
        <v>43</v>
      </c>
      <c r="H17" s="4"/>
      <c r="I17" s="4"/>
      <c r="J17" s="4"/>
      <c r="K17" s="4"/>
    </row>
    <row r="18" spans="1:11">
      <c r="A18" s="136" t="s">
        <v>154</v>
      </c>
      <c r="B18" s="4">
        <v>1215</v>
      </c>
      <c r="C18" t="s">
        <v>188</v>
      </c>
      <c r="E18" s="4">
        <v>3000</v>
      </c>
      <c r="F18" s="128"/>
      <c r="H18" s="4"/>
      <c r="I18" s="4"/>
      <c r="J18" s="4"/>
      <c r="K18" s="4"/>
    </row>
    <row r="19" spans="1:11">
      <c r="A19" s="136" t="s">
        <v>155</v>
      </c>
      <c r="B19" s="4">
        <v>402</v>
      </c>
      <c r="C19" t="s">
        <v>43</v>
      </c>
      <c r="E19" s="4">
        <v>3000</v>
      </c>
      <c r="F19" s="128"/>
      <c r="H19" s="4"/>
      <c r="I19" s="4"/>
      <c r="J19" s="4"/>
      <c r="K19" s="4"/>
    </row>
    <row r="20" spans="1:11">
      <c r="A20" s="136" t="s">
        <v>156</v>
      </c>
      <c r="B20" s="4">
        <v>358</v>
      </c>
      <c r="C20" t="s">
        <v>43</v>
      </c>
      <c r="E20" s="4">
        <v>3000</v>
      </c>
      <c r="F20" s="128"/>
      <c r="H20" s="4"/>
      <c r="I20" s="4"/>
      <c r="J20" s="4"/>
      <c r="K20" s="4"/>
    </row>
    <row r="21" spans="1:11">
      <c r="A21" s="136" t="s">
        <v>157</v>
      </c>
      <c r="B21" s="4">
        <v>180</v>
      </c>
      <c r="C21" t="s">
        <v>43</v>
      </c>
      <c r="E21" s="4">
        <v>3000</v>
      </c>
      <c r="F21" s="128"/>
      <c r="H21" s="4"/>
      <c r="I21" s="4"/>
      <c r="J21" s="4"/>
      <c r="K21" s="4"/>
    </row>
    <row r="22" spans="1:11">
      <c r="A22" s="136" t="s">
        <v>158</v>
      </c>
      <c r="B22" s="4">
        <v>1182</v>
      </c>
      <c r="C22" t="s">
        <v>188</v>
      </c>
      <c r="E22" s="4">
        <v>3000</v>
      </c>
      <c r="F22" s="128"/>
      <c r="H22" s="4"/>
      <c r="I22" s="4"/>
      <c r="J22" s="4"/>
      <c r="K22" s="4"/>
    </row>
    <row r="23" spans="1:11">
      <c r="A23" s="138" t="s">
        <v>159</v>
      </c>
      <c r="B23" s="4">
        <v>635</v>
      </c>
      <c r="C23" t="s">
        <v>188</v>
      </c>
      <c r="E23" s="4">
        <v>3000</v>
      </c>
      <c r="F23" s="128"/>
      <c r="H23" s="4"/>
      <c r="I23" s="4"/>
      <c r="J23" s="4"/>
      <c r="K23" s="4"/>
    </row>
    <row r="24" spans="1:11">
      <c r="A24" s="136" t="s">
        <v>160</v>
      </c>
      <c r="B24" s="4">
        <v>115</v>
      </c>
      <c r="C24" t="s">
        <v>43</v>
      </c>
      <c r="E24" s="128"/>
      <c r="F24" s="4">
        <v>200</v>
      </c>
      <c r="G24" t="s">
        <v>43</v>
      </c>
      <c r="H24" s="4"/>
      <c r="I24" s="4"/>
      <c r="J24" s="4"/>
      <c r="K24" s="4"/>
    </row>
    <row r="25" spans="1:11">
      <c r="A25" s="136" t="s">
        <v>161</v>
      </c>
      <c r="B25" s="4">
        <v>188</v>
      </c>
      <c r="C25" t="s">
        <v>43</v>
      </c>
      <c r="E25" s="128"/>
      <c r="F25" s="4">
        <v>200</v>
      </c>
      <c r="G25" t="s">
        <v>43</v>
      </c>
      <c r="H25" s="4"/>
      <c r="I25" s="4"/>
      <c r="J25" s="4"/>
      <c r="K25" s="4"/>
    </row>
    <row r="26" spans="1:11">
      <c r="A26" s="136" t="s">
        <v>162</v>
      </c>
      <c r="B26" s="4">
        <v>65</v>
      </c>
      <c r="C26" t="s">
        <v>43</v>
      </c>
      <c r="D26" s="4"/>
      <c r="E26" s="128"/>
      <c r="F26" s="4">
        <v>200</v>
      </c>
      <c r="G26" t="s">
        <v>43</v>
      </c>
      <c r="H26" s="4"/>
      <c r="I26" s="4"/>
      <c r="J26" s="4"/>
      <c r="K26" s="4"/>
    </row>
    <row r="27" spans="1:11">
      <c r="A27" s="136" t="s">
        <v>163</v>
      </c>
      <c r="B27" s="4">
        <v>115</v>
      </c>
      <c r="C27" t="s">
        <v>43</v>
      </c>
      <c r="D27" s="4"/>
      <c r="E27" s="128"/>
      <c r="F27" s="4">
        <v>200</v>
      </c>
      <c r="G27" t="s">
        <v>43</v>
      </c>
      <c r="H27" s="4"/>
      <c r="I27" s="4"/>
      <c r="J27" s="4"/>
      <c r="K27" s="4"/>
    </row>
    <row r="28" spans="1:11">
      <c r="A28" s="136" t="s">
        <v>164</v>
      </c>
      <c r="B28" s="4">
        <v>46</v>
      </c>
      <c r="C28" t="s">
        <v>43</v>
      </c>
      <c r="D28" s="4"/>
      <c r="E28" s="128"/>
      <c r="F28" s="4">
        <v>200</v>
      </c>
      <c r="G28" t="s">
        <v>43</v>
      </c>
      <c r="H28" s="4"/>
      <c r="I28" s="4"/>
      <c r="J28" s="4"/>
      <c r="K28" s="4"/>
    </row>
    <row r="29" spans="1:11">
      <c r="A29" s="136" t="s">
        <v>165</v>
      </c>
      <c r="B29" s="4">
        <v>38</v>
      </c>
      <c r="C29" t="s">
        <v>43</v>
      </c>
      <c r="D29" s="4"/>
      <c r="E29" s="128"/>
      <c r="F29" s="4">
        <v>200</v>
      </c>
      <c r="G29" t="s">
        <v>43</v>
      </c>
      <c r="H29" s="4"/>
      <c r="I29" s="4"/>
      <c r="J29" s="4"/>
      <c r="K29" s="4"/>
    </row>
    <row r="30" spans="1:11">
      <c r="A30" s="136" t="s">
        <v>166</v>
      </c>
      <c r="B30" s="4">
        <v>60</v>
      </c>
      <c r="C30" t="s">
        <v>43</v>
      </c>
      <c r="D30" s="4"/>
      <c r="E30" s="128"/>
      <c r="F30" s="4">
        <v>200</v>
      </c>
      <c r="G30" t="s">
        <v>43</v>
      </c>
      <c r="H30" s="4"/>
      <c r="I30" s="4"/>
      <c r="J30" s="4"/>
      <c r="K30" s="4"/>
    </row>
    <row r="31" spans="1:11">
      <c r="A31" s="136" t="s">
        <v>167</v>
      </c>
      <c r="B31" s="4">
        <v>44</v>
      </c>
      <c r="C31" t="s">
        <v>43</v>
      </c>
      <c r="D31" s="4"/>
      <c r="E31" s="128"/>
      <c r="F31" s="4">
        <v>200</v>
      </c>
      <c r="G31" t="s">
        <v>43</v>
      </c>
      <c r="H31" s="4"/>
      <c r="I31" s="4"/>
      <c r="J31" s="4"/>
      <c r="K31" s="4"/>
    </row>
    <row r="32" spans="1:11">
      <c r="A32" s="136" t="s">
        <v>168</v>
      </c>
      <c r="B32" s="4">
        <v>46</v>
      </c>
      <c r="C32" t="s">
        <v>43</v>
      </c>
      <c r="D32" s="4"/>
      <c r="E32" s="128"/>
      <c r="F32" s="128"/>
      <c r="G32" s="4"/>
      <c r="H32" s="4"/>
      <c r="I32" s="4"/>
      <c r="J32" s="4"/>
      <c r="K32" s="4"/>
    </row>
    <row r="33" spans="1:11">
      <c r="A33" s="136" t="s">
        <v>169</v>
      </c>
      <c r="B33" s="4">
        <v>44</v>
      </c>
      <c r="C33" t="s">
        <v>43</v>
      </c>
      <c r="D33" s="4"/>
      <c r="E33" s="128"/>
      <c r="F33" s="4">
        <v>200</v>
      </c>
      <c r="G33" t="s">
        <v>43</v>
      </c>
      <c r="H33" s="4"/>
      <c r="I33" s="4"/>
      <c r="J33" s="4"/>
      <c r="K33" s="4"/>
    </row>
    <row r="34" spans="1:11">
      <c r="A34" s="136" t="s">
        <v>180</v>
      </c>
      <c r="B34" s="4"/>
      <c r="D34" s="4"/>
      <c r="E34" s="4"/>
      <c r="F34" s="4"/>
      <c r="G34" s="4"/>
      <c r="H34" s="4"/>
      <c r="I34" s="4"/>
      <c r="J34" s="4"/>
      <c r="K34" s="4"/>
    </row>
    <row r="35" spans="1:11">
      <c r="B35" s="4"/>
      <c r="D35" s="4"/>
      <c r="E35" s="4"/>
      <c r="F35" s="4"/>
      <c r="G35" s="4"/>
      <c r="H35" s="4"/>
      <c r="I35" s="4"/>
      <c r="J35" s="4"/>
      <c r="K35" s="4"/>
    </row>
    <row r="37" spans="1:11">
      <c r="A37" t="s">
        <v>7</v>
      </c>
      <c r="B37" s="5"/>
      <c r="C37" s="5"/>
    </row>
    <row r="38" spans="1:11">
      <c r="A38" t="s">
        <v>8</v>
      </c>
      <c r="B38" s="7"/>
      <c r="C38" s="7"/>
      <c r="D38" s="16"/>
      <c r="E38" s="16"/>
    </row>
    <row r="39" spans="1:11">
      <c r="A39" t="s">
        <v>9</v>
      </c>
      <c r="D39" s="16"/>
      <c r="E39" s="16"/>
    </row>
    <row r="40" spans="1:11">
      <c r="A40" t="s">
        <v>10</v>
      </c>
      <c r="D40" s="16"/>
      <c r="E40" s="16"/>
    </row>
    <row r="42" spans="1:11">
      <c r="A42" s="15" t="s">
        <v>28</v>
      </c>
    </row>
    <row r="43" spans="1:11">
      <c r="A43" t="s">
        <v>204</v>
      </c>
      <c r="B43" s="16" t="s">
        <v>207</v>
      </c>
      <c r="C43" s="16" t="s">
        <v>205</v>
      </c>
      <c r="D43" s="16"/>
    </row>
    <row r="44" spans="1:11">
      <c r="A44" t="s">
        <v>31</v>
      </c>
      <c r="B44" s="16" t="s">
        <v>206</v>
      </c>
      <c r="C44" s="16"/>
      <c r="D44" s="16"/>
    </row>
    <row r="45" spans="1:11">
      <c r="B45" s="16"/>
      <c r="C45" s="16"/>
    </row>
    <row r="47" spans="1:11">
      <c r="A47" s="15" t="s">
        <v>32</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35</v>
      </c>
    </row>
    <row r="58" spans="1:2">
      <c r="A58" t="s">
        <v>36</v>
      </c>
    </row>
    <row r="61" spans="1:2">
      <c r="A61" t="s">
        <v>57</v>
      </c>
    </row>
    <row r="62" spans="1:2">
      <c r="A62" t="s">
        <v>58</v>
      </c>
    </row>
    <row r="63" spans="1:2">
      <c r="A63" t="s">
        <v>59</v>
      </c>
    </row>
    <row r="64" spans="1:2">
      <c r="A64" t="s">
        <v>60</v>
      </c>
    </row>
    <row r="65" spans="1:1">
      <c r="A65" t="s">
        <v>61</v>
      </c>
    </row>
    <row r="66" spans="1:1">
      <c r="A66" t="s">
        <v>62</v>
      </c>
    </row>
    <row r="67" spans="1:1">
      <c r="A67" t="s">
        <v>63</v>
      </c>
    </row>
    <row r="68" spans="1:1">
      <c r="A68" t="s">
        <v>64</v>
      </c>
    </row>
    <row r="69" spans="1:1">
      <c r="A69" t="s">
        <v>65</v>
      </c>
    </row>
    <row r="70" spans="1:1">
      <c r="A70" t="s">
        <v>66</v>
      </c>
    </row>
    <row r="71" spans="1:1">
      <c r="A71" t="s">
        <v>67</v>
      </c>
    </row>
    <row r="72" spans="1:1">
      <c r="A72" t="s">
        <v>68</v>
      </c>
    </row>
    <row r="73" spans="1:1">
      <c r="A73" t="s">
        <v>69</v>
      </c>
    </row>
    <row r="74" spans="1:1">
      <c r="A74" t="s">
        <v>70</v>
      </c>
    </row>
    <row r="75" spans="1:1">
      <c r="A75" t="s">
        <v>71</v>
      </c>
    </row>
    <row r="76" spans="1:1">
      <c r="A76" t="s">
        <v>72</v>
      </c>
    </row>
    <row r="77" spans="1:1">
      <c r="A77" t="s">
        <v>73</v>
      </c>
    </row>
    <row r="78" spans="1:1">
      <c r="A78" t="s">
        <v>74</v>
      </c>
    </row>
    <row r="79" spans="1:1">
      <c r="A79" t="s">
        <v>75</v>
      </c>
    </row>
    <row r="80" spans="1:1">
      <c r="A80" t="s">
        <v>76</v>
      </c>
    </row>
    <row r="81" spans="1:1">
      <c r="A81" t="s">
        <v>77</v>
      </c>
    </row>
    <row r="82" spans="1:1">
      <c r="A82" t="s">
        <v>78</v>
      </c>
    </row>
    <row r="83" spans="1:1">
      <c r="A83" t="s">
        <v>79</v>
      </c>
    </row>
    <row r="84" spans="1:1">
      <c r="A84" t="s">
        <v>80</v>
      </c>
    </row>
    <row r="85" spans="1:1">
      <c r="A85" t="s">
        <v>81</v>
      </c>
    </row>
    <row r="86" spans="1:1">
      <c r="A86" t="s">
        <v>82</v>
      </c>
    </row>
    <row r="87" spans="1:1">
      <c r="A87" t="s">
        <v>83</v>
      </c>
    </row>
    <row r="88" spans="1:1">
      <c r="A88" t="s">
        <v>84</v>
      </c>
    </row>
    <row r="89" spans="1:1">
      <c r="A89" t="s">
        <v>85</v>
      </c>
    </row>
    <row r="90" spans="1:1">
      <c r="A90" t="s">
        <v>86</v>
      </c>
    </row>
    <row r="91" spans="1:1">
      <c r="A91" t="s">
        <v>87</v>
      </c>
    </row>
    <row r="92" spans="1:1">
      <c r="A92" t="s">
        <v>88</v>
      </c>
    </row>
    <row r="93" spans="1:1">
      <c r="A93" t="s">
        <v>89</v>
      </c>
    </row>
    <row r="94" spans="1:1">
      <c r="A94" t="s">
        <v>90</v>
      </c>
    </row>
    <row r="95" spans="1:1">
      <c r="A95" t="s">
        <v>91</v>
      </c>
    </row>
    <row r="96" spans="1:1">
      <c r="A96" t="s">
        <v>92</v>
      </c>
    </row>
    <row r="97" spans="1:1">
      <c r="A97" t="s">
        <v>93</v>
      </c>
    </row>
    <row r="98" spans="1:1">
      <c r="A98" t="s">
        <v>94</v>
      </c>
    </row>
    <row r="99" spans="1:1">
      <c r="A99" t="s">
        <v>95</v>
      </c>
    </row>
    <row r="100" spans="1:1">
      <c r="A100" t="s">
        <v>96</v>
      </c>
    </row>
    <row r="101" spans="1:1">
      <c r="A101" t="s">
        <v>97</v>
      </c>
    </row>
    <row r="102" spans="1:1">
      <c r="A102" t="s">
        <v>98</v>
      </c>
    </row>
    <row r="103" spans="1:1">
      <c r="A103" t="s">
        <v>99</v>
      </c>
    </row>
    <row r="104" spans="1:1">
      <c r="A104" t="s">
        <v>100</v>
      </c>
    </row>
    <row r="105" spans="1:1">
      <c r="A105" t="s">
        <v>101</v>
      </c>
    </row>
    <row r="106" spans="1:1">
      <c r="A106" t="s">
        <v>102</v>
      </c>
    </row>
    <row r="107" spans="1:1">
      <c r="A107" t="s">
        <v>103</v>
      </c>
    </row>
  </sheetData>
  <sheetProtection password="EF99" sheet="1" objects="1" scenarios="1" selectLockedCells="1" selectUnlockedCell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報告書</vt:lpstr>
      <vt:lpstr>所要額一覧</vt:lpstr>
      <vt:lpstr>個票1</vt:lpstr>
      <vt:lpstr>職員表</vt:lpstr>
      <vt:lpstr>計算用</vt:lpstr>
      <vt:lpstr>個票1!Print_Area</vt:lpstr>
      <vt:lpstr>所要額一覧!Print_Area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2020-09-30T03:51:31Z</cp:lastPrinted>
  <dcterms:created xsi:type="dcterms:W3CDTF">2018-06-19T01:27:02Z</dcterms:created>
  <dcterms:modified xsi:type="dcterms:W3CDTF">2021-03-10T02:44:45Z</dcterms:modified>
</cp:coreProperties>
</file>