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fs.ad.pref.shimane.jp\教育委員会\松江教育事務所\5学校教育\01総合文書管理S（大分類　13　学校教育）\３　学校訪問指導\"/>
    </mc:Choice>
  </mc:AlternateContent>
  <xr:revisionPtr revIDLastSave="0" documentId="8_{2F84261B-7737-44C1-A695-EAA5D4121BB0}" xr6:coauthVersionLast="47" xr6:coauthVersionMax="47" xr10:uidLastSave="{00000000-0000-0000-0000-000000000000}"/>
  <bookViews>
    <workbookView xWindow="28680" yWindow="-2190" windowWidth="29040" windowHeight="15720" xr2:uid="{00000000-000D-0000-FFFF-FFFF00000000}"/>
  </bookViews>
  <sheets>
    <sheet name="1ページ" sheetId="1" r:id="rId1"/>
    <sheet name="2ページ" sheetId="4" r:id="rId2"/>
    <sheet name="3ページ" sheetId="6" r:id="rId3"/>
    <sheet name="入力データ" sheetId="9" r:id="rId4"/>
    <sheet name="作業用シート" sheetId="11" r:id="rId5"/>
  </sheets>
  <definedNames>
    <definedName name="_xlnm.Print_Area" localSheetId="0">'1ページ'!$A$1:$M$38</definedName>
    <definedName name="_xlnm.Print_Area" localSheetId="1">'2ページ'!$A$1:$AE$28</definedName>
    <definedName name="_xlnm.Print_Area" localSheetId="2">'3ページ'!$A$1:$O$82</definedName>
    <definedName name="Z_F37920BA_3B01_4D87_85E2_8E20B85AA6D7_.wvu.Cols" localSheetId="0" hidden="1">'1ページ'!$M:$XFD</definedName>
    <definedName name="Z_F37920BA_3B01_4D87_85E2_8E20B85AA6D7_.wvu.Cols" localSheetId="1" hidden="1">'2ページ'!$Q:$XFD</definedName>
    <definedName name="Z_F37920BA_3B01_4D87_85E2_8E20B85AA6D7_.wvu.Cols" localSheetId="2" hidden="1">'3ページ'!$J:$XFD</definedName>
    <definedName name="Z_F37920BA_3B01_4D87_85E2_8E20B85AA6D7_.wvu.PrintArea" localSheetId="0" hidden="1">'1ページ'!$A$1:$L$48</definedName>
    <definedName name="Z_F37920BA_3B01_4D87_85E2_8E20B85AA6D7_.wvu.PrintArea" localSheetId="1" hidden="1">'2ページ'!$A$1:$O$28</definedName>
    <definedName name="Z_F37920BA_3B01_4D87_85E2_8E20B85AA6D7_.wvu.PrintArea" localSheetId="2" hidden="1">'3ページ'!$A$1:$J$82</definedName>
    <definedName name="Z_F37920BA_3B01_4D87_85E2_8E20B85AA6D7_.wvu.Rows" localSheetId="0" hidden="1">'1ページ'!$121:$1048576,'1ページ'!$26:$120</definedName>
    <definedName name="Z_F37920BA_3B01_4D87_85E2_8E20B85AA6D7_.wvu.Rows" localSheetId="1" hidden="1">'2ページ'!$87:$1048576,'3ページ'!$40:$65</definedName>
    <definedName name="Z_F37920BA_3B01_4D87_85E2_8E20B85AA6D7_.wvu.Rows" localSheetId="2" hidden="1">'3ページ'!$98:$1048576,'3ページ'!$80:$92</definedName>
    <definedName name="隠岐">'1ページ'!$F$310:$F$327</definedName>
    <definedName name="益田">'1ページ'!$F$272:$F$309</definedName>
    <definedName name="学校名">'1ページ'!$A$49:$G$327</definedName>
    <definedName name="指導主事会">作業用シート!$E$4:$E$20</definedName>
    <definedName name="祝日">作業用シート!$A$4:$A$24</definedName>
    <definedName name="出雲">'1ページ'!$F$192:$F$271</definedName>
    <definedName name="松江">'1ページ'!$F$121:$F$191</definedName>
    <definedName name="生徒指導推進会">作業用シート!$F$4:$F$20</definedName>
    <definedName name="特別支援教育担当指導主事会">作業用シート!$G$4:$G$20</definedName>
    <definedName name="浜田">'1ページ'!$F$49:$F$120</definedName>
    <definedName name="幼児教育担当指導主事会">作業用シート!$H$4:$H$20</definedName>
  </definedNames>
  <calcPr calcId="191029"/>
  <customWorkbookViews>
    <customWorkbookView name="Windows ユーザー - 個人用ビュー" guid="{F37920BA-3B01-4D87-85E2-8E20B85AA6D7}" mergeInterval="0" personalView="1" maximized="1" xWindow="-8" yWindow="-8" windowWidth="1936" windowHeight="1056" activeSheetId="2"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11" l="1"/>
  <c r="G221" i="1"/>
  <c r="G220" i="1"/>
  <c r="G219" i="1"/>
  <c r="G218" i="1"/>
  <c r="G217" i="1"/>
  <c r="G216" i="1"/>
  <c r="G215" i="1"/>
  <c r="G214" i="1"/>
  <c r="G213" i="1"/>
  <c r="G212" i="1"/>
  <c r="G211" i="1"/>
  <c r="G210" i="1"/>
  <c r="G209" i="1"/>
  <c r="G208" i="1"/>
  <c r="B22" i="11"/>
  <c r="F221" i="1"/>
  <c r="O36" i="6" l="1"/>
  <c r="O35" i="6"/>
  <c r="L36" i="6"/>
  <c r="L35" i="6"/>
  <c r="D2" i="11" l="1"/>
  <c r="L4" i="9"/>
  <c r="P4" i="9"/>
  <c r="N4" i="9"/>
  <c r="H4" i="9"/>
  <c r="I36" i="6" l="1"/>
  <c r="I35" i="6"/>
  <c r="O27" i="6"/>
  <c r="L27" i="6"/>
  <c r="I27" i="6"/>
  <c r="T24" i="6"/>
  <c r="S24" i="6"/>
  <c r="R24" i="6"/>
  <c r="O21" i="6"/>
  <c r="L21" i="6"/>
  <c r="I21" i="6"/>
  <c r="T18" i="6"/>
  <c r="S18" i="6"/>
  <c r="R18" i="6"/>
  <c r="O15" i="6"/>
  <c r="L15" i="6"/>
  <c r="I15" i="6"/>
  <c r="T12" i="6"/>
  <c r="S12" i="6"/>
  <c r="R12" i="6"/>
  <c r="BP4" i="9" l="1"/>
  <c r="BQ4" i="9"/>
  <c r="BR4" i="9"/>
  <c r="BS4" i="9"/>
  <c r="BT4" i="9"/>
  <c r="BU4" i="9"/>
  <c r="BV4" i="9"/>
  <c r="BW4" i="9"/>
  <c r="BX4" i="9"/>
  <c r="BY4" i="9"/>
  <c r="BZ4" i="9"/>
  <c r="CA4" i="9"/>
  <c r="CB4" i="9"/>
  <c r="CC4" i="9"/>
  <c r="CD4" i="9"/>
  <c r="CE4" i="9"/>
  <c r="CF4" i="9"/>
  <c r="CG4" i="9"/>
  <c r="CH4" i="9"/>
  <c r="CI4" i="9"/>
  <c r="CJ4" i="9"/>
  <c r="CK4" i="9"/>
  <c r="CL4" i="9"/>
  <c r="CM4" i="9"/>
  <c r="CN4" i="9"/>
  <c r="CO4" i="9"/>
  <c r="CP4" i="9"/>
  <c r="CQ4" i="9"/>
  <c r="CR4" i="9"/>
  <c r="CS4" i="9"/>
  <c r="CT4" i="9"/>
  <c r="CU4" i="9"/>
  <c r="CV4" i="9"/>
  <c r="CW4" i="9"/>
  <c r="CX4" i="9"/>
  <c r="CY4" i="9"/>
  <c r="CZ4" i="9"/>
  <c r="DA4" i="9"/>
  <c r="DB4" i="9"/>
  <c r="DC4" i="9"/>
  <c r="DD4" i="9"/>
  <c r="DE4" i="9"/>
  <c r="DF4" i="9"/>
  <c r="DG4" i="9"/>
  <c r="O22" i="4" l="1"/>
  <c r="L22" i="4"/>
  <c r="I22" i="4"/>
  <c r="O21" i="4"/>
  <c r="L21" i="4"/>
  <c r="I21" i="4"/>
  <c r="O20" i="4"/>
  <c r="L20" i="4"/>
  <c r="I20" i="4"/>
  <c r="O19" i="4"/>
  <c r="L19" i="4"/>
  <c r="I19" i="4"/>
  <c r="F322" i="1"/>
  <c r="G322" i="1"/>
  <c r="F323" i="1"/>
  <c r="G323" i="1"/>
  <c r="F324" i="1"/>
  <c r="G324" i="1"/>
  <c r="F325" i="1"/>
  <c r="G325" i="1"/>
  <c r="F326" i="1"/>
  <c r="G326" i="1"/>
  <c r="F327" i="1"/>
  <c r="G327" i="1"/>
  <c r="G321" i="1"/>
  <c r="F321" i="1"/>
  <c r="F311" i="1"/>
  <c r="G311" i="1"/>
  <c r="F312" i="1"/>
  <c r="G312" i="1"/>
  <c r="F313" i="1"/>
  <c r="G313" i="1"/>
  <c r="F314" i="1"/>
  <c r="G314" i="1"/>
  <c r="F315" i="1"/>
  <c r="G315" i="1"/>
  <c r="F316" i="1"/>
  <c r="G316" i="1"/>
  <c r="F317" i="1"/>
  <c r="G317" i="1"/>
  <c r="F318" i="1"/>
  <c r="G318" i="1"/>
  <c r="F319" i="1"/>
  <c r="G319" i="1"/>
  <c r="F320" i="1"/>
  <c r="G320" i="1"/>
  <c r="G310" i="1"/>
  <c r="F310" i="1"/>
  <c r="F306" i="1"/>
  <c r="G306" i="1"/>
  <c r="F307" i="1"/>
  <c r="G307" i="1"/>
  <c r="F308" i="1"/>
  <c r="G308" i="1"/>
  <c r="F309" i="1"/>
  <c r="G309" i="1"/>
  <c r="F297" i="1"/>
  <c r="G297" i="1"/>
  <c r="F298" i="1"/>
  <c r="G298" i="1"/>
  <c r="F299" i="1"/>
  <c r="G299" i="1"/>
  <c r="F300" i="1"/>
  <c r="G300" i="1"/>
  <c r="F301" i="1"/>
  <c r="G301" i="1"/>
  <c r="F302" i="1"/>
  <c r="G302" i="1"/>
  <c r="F303" i="1"/>
  <c r="G303" i="1"/>
  <c r="F304" i="1"/>
  <c r="G304" i="1"/>
  <c r="F305" i="1"/>
  <c r="G305" i="1"/>
  <c r="G296" i="1"/>
  <c r="F193" i="1"/>
  <c r="F194" i="1"/>
  <c r="F195" i="1"/>
  <c r="F196" i="1"/>
  <c r="F197" i="1"/>
  <c r="F198" i="1"/>
  <c r="F199" i="1"/>
  <c r="F200" i="1"/>
  <c r="F201" i="1"/>
  <c r="F202" i="1"/>
  <c r="F203" i="1"/>
  <c r="F204" i="1"/>
  <c r="F205" i="1"/>
  <c r="F206" i="1"/>
  <c r="F207" i="1"/>
  <c r="F208" i="1"/>
  <c r="F209" i="1"/>
  <c r="F210" i="1"/>
  <c r="F211" i="1"/>
  <c r="F212" i="1"/>
  <c r="F213" i="1"/>
  <c r="F214" i="1"/>
  <c r="F215" i="1"/>
  <c r="F216" i="1"/>
  <c r="F217" i="1"/>
  <c r="F218" i="1"/>
  <c r="F219" i="1"/>
  <c r="F220" i="1"/>
  <c r="F222" i="1"/>
  <c r="F223" i="1"/>
  <c r="F224" i="1"/>
  <c r="F225" i="1"/>
  <c r="F226" i="1"/>
  <c r="F227" i="1"/>
  <c r="F228" i="1"/>
  <c r="F229" i="1"/>
  <c r="F230" i="1"/>
  <c r="F231" i="1"/>
  <c r="F232" i="1"/>
  <c r="F233" i="1"/>
  <c r="F234" i="1"/>
  <c r="F235" i="1"/>
  <c r="F236" i="1"/>
  <c r="F237" i="1"/>
  <c r="F238" i="1"/>
  <c r="F239" i="1"/>
  <c r="F240" i="1"/>
  <c r="F241" i="1"/>
  <c r="F242" i="1"/>
  <c r="F243" i="1"/>
  <c r="F244" i="1"/>
  <c r="F245" i="1"/>
  <c r="F246" i="1"/>
  <c r="F247" i="1"/>
  <c r="F248" i="1"/>
  <c r="F249" i="1"/>
  <c r="F250" i="1"/>
  <c r="F251" i="1"/>
  <c r="F252" i="1"/>
  <c r="F253" i="1"/>
  <c r="F254" i="1"/>
  <c r="F255" i="1"/>
  <c r="F256" i="1"/>
  <c r="F257" i="1"/>
  <c r="F258" i="1"/>
  <c r="F259" i="1"/>
  <c r="F260" i="1"/>
  <c r="F261" i="1"/>
  <c r="F262" i="1"/>
  <c r="F263" i="1"/>
  <c r="F264" i="1"/>
  <c r="F265" i="1"/>
  <c r="F266" i="1"/>
  <c r="F267" i="1"/>
  <c r="F268" i="1"/>
  <c r="F269" i="1"/>
  <c r="F270" i="1"/>
  <c r="F271" i="1"/>
  <c r="F272" i="1"/>
  <c r="F273" i="1"/>
  <c r="F274" i="1"/>
  <c r="F275" i="1"/>
  <c r="F276" i="1"/>
  <c r="F277" i="1"/>
  <c r="F278" i="1"/>
  <c r="F279" i="1"/>
  <c r="F280" i="1"/>
  <c r="F281" i="1"/>
  <c r="F282" i="1"/>
  <c r="F283" i="1"/>
  <c r="F284" i="1"/>
  <c r="F285" i="1"/>
  <c r="F286" i="1"/>
  <c r="F287" i="1"/>
  <c r="F288" i="1"/>
  <c r="F289" i="1"/>
  <c r="F290" i="1"/>
  <c r="F291" i="1"/>
  <c r="F292" i="1"/>
  <c r="F293" i="1"/>
  <c r="F294" i="1"/>
  <c r="F295" i="1"/>
  <c r="F296" i="1"/>
  <c r="F192" i="1"/>
  <c r="G291" i="1"/>
  <c r="G292" i="1"/>
  <c r="G293" i="1"/>
  <c r="G294" i="1"/>
  <c r="G295" i="1"/>
  <c r="G287" i="1"/>
  <c r="G288" i="1"/>
  <c r="G289" i="1"/>
  <c r="G290" i="1"/>
  <c r="G273" i="1"/>
  <c r="G274" i="1"/>
  <c r="G275" i="1"/>
  <c r="G276" i="1"/>
  <c r="G277" i="1"/>
  <c r="G278" i="1"/>
  <c r="G279" i="1"/>
  <c r="G280" i="1"/>
  <c r="G281" i="1"/>
  <c r="G282" i="1"/>
  <c r="G283" i="1"/>
  <c r="G284" i="1"/>
  <c r="G285" i="1"/>
  <c r="G286" i="1"/>
  <c r="G271" i="1"/>
  <c r="G272" i="1"/>
  <c r="G268" i="1"/>
  <c r="G269" i="1"/>
  <c r="G270" i="1"/>
  <c r="G262" i="1"/>
  <c r="G263" i="1"/>
  <c r="G264" i="1"/>
  <c r="G265" i="1"/>
  <c r="G266" i="1"/>
  <c r="G267" i="1"/>
  <c r="G250" i="1"/>
  <c r="G251" i="1"/>
  <c r="G252" i="1"/>
  <c r="G253" i="1"/>
  <c r="G254" i="1"/>
  <c r="G255" i="1"/>
  <c r="G256" i="1"/>
  <c r="G257" i="1"/>
  <c r="G258" i="1"/>
  <c r="G259" i="1"/>
  <c r="G260" i="1"/>
  <c r="G261" i="1"/>
  <c r="G244" i="1"/>
  <c r="G245" i="1"/>
  <c r="G246" i="1"/>
  <c r="G243" i="1"/>
  <c r="G237" i="1"/>
  <c r="G238" i="1"/>
  <c r="G239" i="1"/>
  <c r="G240" i="1"/>
  <c r="G241" i="1"/>
  <c r="G242" i="1"/>
  <c r="G223" i="1"/>
  <c r="G224" i="1"/>
  <c r="G225" i="1"/>
  <c r="G226" i="1"/>
  <c r="G227" i="1"/>
  <c r="G228" i="1"/>
  <c r="G229" i="1"/>
  <c r="G230" i="1"/>
  <c r="G231" i="1"/>
  <c r="G232" i="1"/>
  <c r="G233" i="1"/>
  <c r="G234" i="1"/>
  <c r="G235" i="1"/>
  <c r="G236" i="1"/>
  <c r="G222" i="1"/>
  <c r="G193" i="1"/>
  <c r="G194" i="1"/>
  <c r="G195" i="1"/>
  <c r="G196" i="1"/>
  <c r="G197" i="1"/>
  <c r="G198" i="1"/>
  <c r="G199" i="1"/>
  <c r="G200" i="1"/>
  <c r="G201" i="1"/>
  <c r="G202" i="1"/>
  <c r="G203" i="1"/>
  <c r="G204" i="1"/>
  <c r="G205" i="1"/>
  <c r="G206" i="1"/>
  <c r="G207" i="1"/>
  <c r="G192" i="1"/>
  <c r="G191" i="1"/>
  <c r="G190" i="1"/>
  <c r="F191" i="1"/>
  <c r="F190" i="1"/>
  <c r="F185" i="1"/>
  <c r="F186" i="1"/>
  <c r="F187" i="1"/>
  <c r="F188" i="1"/>
  <c r="G188" i="1"/>
  <c r="F189" i="1"/>
  <c r="G189" i="1"/>
  <c r="F171" i="1"/>
  <c r="F172" i="1"/>
  <c r="F173" i="1"/>
  <c r="F174" i="1"/>
  <c r="G174" i="1"/>
  <c r="F175" i="1"/>
  <c r="G175" i="1"/>
  <c r="F176" i="1"/>
  <c r="G176" i="1"/>
  <c r="F177" i="1"/>
  <c r="G177" i="1"/>
  <c r="F178" i="1"/>
  <c r="G178" i="1"/>
  <c r="F179" i="1"/>
  <c r="G179" i="1"/>
  <c r="F180" i="1"/>
  <c r="G180" i="1"/>
  <c r="F181" i="1"/>
  <c r="G181" i="1"/>
  <c r="F182" i="1"/>
  <c r="G182" i="1"/>
  <c r="F183" i="1"/>
  <c r="G183" i="1"/>
  <c r="F184" i="1"/>
  <c r="G184" i="1"/>
  <c r="G169" i="1"/>
  <c r="F170" i="1"/>
  <c r="F153" i="1" l="1"/>
  <c r="G153" i="1"/>
  <c r="F154" i="1"/>
  <c r="G154" i="1"/>
  <c r="F155" i="1"/>
  <c r="G155" i="1"/>
  <c r="F156" i="1"/>
  <c r="G156" i="1"/>
  <c r="F157" i="1"/>
  <c r="G157" i="1"/>
  <c r="F158" i="1"/>
  <c r="G158" i="1"/>
  <c r="F159" i="1"/>
  <c r="G159" i="1"/>
  <c r="F160" i="1"/>
  <c r="G160" i="1"/>
  <c r="F161" i="1"/>
  <c r="G161" i="1"/>
  <c r="F162" i="1"/>
  <c r="G162" i="1"/>
  <c r="F163" i="1"/>
  <c r="G163" i="1"/>
  <c r="F164" i="1"/>
  <c r="G164" i="1"/>
  <c r="F165" i="1"/>
  <c r="G165" i="1"/>
  <c r="F166" i="1"/>
  <c r="G166" i="1"/>
  <c r="F167" i="1"/>
  <c r="G167" i="1"/>
  <c r="F168" i="1"/>
  <c r="G168" i="1"/>
  <c r="F169" i="1"/>
  <c r="G152"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21" i="1" l="1"/>
  <c r="B20" i="11" l="1"/>
  <c r="B21" i="11"/>
  <c r="B23" i="11"/>
  <c r="B24" i="11"/>
  <c r="K17" i="11" l="1"/>
  <c r="M16" i="11" l="1"/>
  <c r="M15" i="11"/>
  <c r="M14" i="11"/>
  <c r="I10" i="4" l="1"/>
  <c r="L10" i="4"/>
  <c r="O10" i="4"/>
  <c r="I11" i="4"/>
  <c r="L11" i="4"/>
  <c r="O11" i="4"/>
  <c r="I12" i="4"/>
  <c r="L12" i="4"/>
  <c r="O12" i="4"/>
  <c r="I13" i="4" l="1"/>
  <c r="AH4" i="9"/>
  <c r="BO4" i="9"/>
  <c r="BN4" i="9"/>
  <c r="BM4" i="9"/>
  <c r="BI4" i="9"/>
  <c r="BH4" i="9"/>
  <c r="BG4" i="9"/>
  <c r="BC4" i="9"/>
  <c r="BB4" i="9"/>
  <c r="BA4" i="9"/>
  <c r="AW4" i="9"/>
  <c r="AV4" i="9"/>
  <c r="AU4" i="9"/>
  <c r="BL4" i="9"/>
  <c r="BF4" i="9"/>
  <c r="AZ4" i="9"/>
  <c r="BK4" i="9"/>
  <c r="BE4" i="9"/>
  <c r="AY4" i="9"/>
  <c r="AT4" i="9"/>
  <c r="AS4" i="9"/>
  <c r="BJ4" i="9"/>
  <c r="BD4" i="9"/>
  <c r="AX4" i="9"/>
  <c r="AR4" i="9"/>
  <c r="AQ4" i="9"/>
  <c r="AM4" i="9"/>
  <c r="AL4" i="9"/>
  <c r="AG4" i="9"/>
  <c r="AF4" i="9"/>
  <c r="AA4" i="9"/>
  <c r="Z4" i="9"/>
  <c r="U4" i="9"/>
  <c r="T4" i="9"/>
  <c r="AP4" i="9"/>
  <c r="AO4" i="9"/>
  <c r="AN4" i="9"/>
  <c r="AJ4" i="9"/>
  <c r="AI4" i="9"/>
  <c r="AB4" i="9"/>
  <c r="AD4" i="9"/>
  <c r="AC4" i="9"/>
  <c r="X4" i="9"/>
  <c r="W4" i="9"/>
  <c r="V4" i="9"/>
  <c r="AK4" i="9"/>
  <c r="AE4" i="9"/>
  <c r="Y4" i="9"/>
  <c r="S4" i="9"/>
  <c r="R4" i="9"/>
  <c r="Q4" i="9"/>
  <c r="O4" i="9"/>
  <c r="M4" i="9"/>
  <c r="K4" i="9"/>
  <c r="J4" i="9"/>
  <c r="I4" i="9"/>
  <c r="G4" i="9"/>
  <c r="F4" i="9"/>
  <c r="E4" i="9"/>
  <c r="D4" i="9"/>
  <c r="O13" i="4" l="1"/>
  <c r="L13" i="4"/>
  <c r="C4" i="9" l="1"/>
  <c r="B4" i="9"/>
  <c r="C3" i="6" l="1"/>
  <c r="E26" i="11" l="1"/>
  <c r="G2" i="11"/>
  <c r="G26" i="11"/>
  <c r="G27" i="11"/>
  <c r="G31" i="11"/>
  <c r="G28" i="11"/>
  <c r="G29" i="11"/>
  <c r="G30" i="11"/>
  <c r="E27" i="11"/>
  <c r="E31" i="11"/>
  <c r="E28" i="11"/>
  <c r="E29" i="11"/>
  <c r="E30" i="11"/>
  <c r="C3" i="4"/>
  <c r="R27" i="6" l="1"/>
  <c r="B4" i="11"/>
  <c r="B5" i="11"/>
  <c r="B6" i="11"/>
  <c r="B7" i="11"/>
  <c r="B8" i="11"/>
  <c r="B9" i="11"/>
  <c r="B10" i="11"/>
  <c r="B11" i="11"/>
  <c r="B12" i="11"/>
  <c r="B13" i="11"/>
  <c r="B14" i="11"/>
  <c r="K4" i="11"/>
  <c r="K5" i="11"/>
  <c r="K6" i="11"/>
  <c r="F2" i="11" l="1"/>
  <c r="Q5" i="11"/>
  <c r="Q6" i="11"/>
  <c r="Q7" i="11"/>
  <c r="Q8" i="11"/>
  <c r="Q9" i="11"/>
  <c r="Q10" i="11"/>
  <c r="Q11" i="11"/>
  <c r="Q12" i="11"/>
  <c r="Q13" i="11"/>
  <c r="Q14" i="11"/>
  <c r="Q15" i="11"/>
  <c r="Q16" i="11"/>
  <c r="Q17" i="11"/>
  <c r="Q4" i="11"/>
  <c r="Q21" i="11" l="1"/>
  <c r="O5" i="11"/>
  <c r="O6" i="11"/>
  <c r="O4" i="11"/>
  <c r="M5" i="11"/>
  <c r="M6" i="11"/>
  <c r="M7" i="11"/>
  <c r="M8" i="11"/>
  <c r="M9" i="11"/>
  <c r="M10" i="11"/>
  <c r="M11" i="11"/>
  <c r="M12" i="11"/>
  <c r="M13" i="11"/>
  <c r="M4" i="11"/>
  <c r="K7" i="11"/>
  <c r="K8" i="11"/>
  <c r="K9" i="11"/>
  <c r="K10" i="11"/>
  <c r="K11" i="11"/>
  <c r="K12" i="11"/>
  <c r="K13" i="11"/>
  <c r="K14" i="11"/>
  <c r="K15" i="11"/>
  <c r="K16" i="11"/>
  <c r="H31" i="11"/>
  <c r="I31" i="11"/>
  <c r="H27" i="11"/>
  <c r="I27" i="11"/>
  <c r="H28" i="11"/>
  <c r="I28" i="11"/>
  <c r="H29" i="11"/>
  <c r="I29" i="11"/>
  <c r="H30" i="11"/>
  <c r="I30" i="11"/>
  <c r="I26" i="11"/>
  <c r="H26" i="11"/>
  <c r="F26" i="11" s="1"/>
  <c r="F28" i="11" l="1"/>
  <c r="F29" i="11"/>
  <c r="F27" i="11"/>
  <c r="F31" i="11"/>
  <c r="T10" i="4" s="1"/>
  <c r="F30" i="11"/>
  <c r="T12" i="4"/>
  <c r="K21" i="11"/>
  <c r="R12" i="4"/>
  <c r="S12" i="4"/>
  <c r="S11" i="4"/>
  <c r="T11" i="4"/>
  <c r="R11" i="4"/>
  <c r="T22" i="4"/>
  <c r="S22" i="4"/>
  <c r="S21" i="4"/>
  <c r="R22" i="4"/>
  <c r="T21" i="4"/>
  <c r="R21" i="4"/>
  <c r="S20" i="4"/>
  <c r="S13" i="4"/>
  <c r="T13" i="4"/>
  <c r="R13" i="4"/>
  <c r="O21" i="11"/>
  <c r="M21" i="11"/>
  <c r="T36" i="6" l="1"/>
  <c r="S27" i="6"/>
  <c r="R20" i="4"/>
  <c r="R36" i="6"/>
  <c r="S36" i="6"/>
  <c r="T21" i="6"/>
  <c r="T27" i="6"/>
  <c r="T20" i="4"/>
  <c r="R21" i="6"/>
  <c r="S21" i="6"/>
  <c r="S35" i="6"/>
  <c r="T35" i="6"/>
  <c r="T15" i="6"/>
  <c r="R35" i="6"/>
  <c r="R15" i="6"/>
  <c r="S15" i="6"/>
  <c r="S10" i="4"/>
  <c r="S19" i="4"/>
  <c r="T19" i="4"/>
  <c r="R10" i="4"/>
  <c r="C2" i="11"/>
  <c r="B15" i="11" l="1"/>
  <c r="B16" i="11"/>
  <c r="B17" i="11"/>
  <c r="B18" i="11"/>
  <c r="B19" i="11"/>
  <c r="E2" i="11" l="1"/>
  <c r="C1" i="1" s="1"/>
  <c r="B1" i="6" s="1"/>
  <c r="A20" i="1" l="1"/>
  <c r="C1" i="4"/>
  <c r="F50" i="1" l="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F81" i="1"/>
  <c r="F82" i="1"/>
  <c r="F83" i="1"/>
  <c r="F84" i="1"/>
  <c r="F85" i="1"/>
  <c r="F86" i="1"/>
  <c r="F87" i="1"/>
  <c r="F88" i="1"/>
  <c r="F89" i="1"/>
  <c r="F90" i="1"/>
  <c r="F91" i="1"/>
  <c r="F92" i="1"/>
  <c r="F93" i="1"/>
  <c r="F94" i="1"/>
  <c r="F95" i="1"/>
  <c r="F96" i="1"/>
  <c r="F97" i="1"/>
  <c r="F98" i="1"/>
  <c r="F99" i="1"/>
  <c r="F100" i="1"/>
  <c r="F101" i="1"/>
  <c r="F102" i="1"/>
  <c r="F103" i="1"/>
  <c r="F104" i="1"/>
  <c r="F105" i="1"/>
  <c r="F106" i="1"/>
  <c r="F107" i="1"/>
  <c r="F108" i="1"/>
  <c r="F109" i="1"/>
  <c r="F110" i="1"/>
  <c r="F111" i="1"/>
  <c r="F112" i="1"/>
  <c r="F113" i="1"/>
  <c r="F114" i="1"/>
  <c r="F115" i="1"/>
  <c r="F116" i="1"/>
  <c r="F117" i="1"/>
  <c r="F118" i="1"/>
  <c r="F119" i="1"/>
  <c r="F120" i="1"/>
  <c r="F49" i="1"/>
  <c r="R3" i="1" l="1"/>
  <c r="Q3" i="1"/>
  <c r="P3" i="1"/>
  <c r="O3" i="1"/>
  <c r="A4" i="9" l="1"/>
  <c r="S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Windows ユーザー</author>
  </authors>
  <commentList>
    <comment ref="F25" authorId="0" shapeId="0" xr:uid="{00000000-0006-0000-0000-000001000000}">
      <text>
        <r>
          <rPr>
            <b/>
            <sz val="9"/>
            <color indexed="81"/>
            <rFont val="BIZ UDゴシック"/>
            <family val="3"/>
            <charset val="128"/>
          </rPr>
          <t>令和9年は「2027/1/8」または「R9/1/8」のように入力してください。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石川　大介</author>
  </authors>
  <commentList>
    <comment ref="E9" authorId="0" shapeId="0" xr:uid="{BEA44FBD-C158-47FA-A9BE-86B22925D526}">
      <text>
        <r>
          <rPr>
            <sz val="9"/>
            <color indexed="81"/>
            <rFont val="MS P ゴシック"/>
            <family val="3"/>
            <charset val="128"/>
          </rPr>
          <t xml:space="preserve">例：１年、７年、３・４年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石川　大介</author>
  </authors>
  <commentList>
    <comment ref="E10" authorId="0" shapeId="0" xr:uid="{7D9E885A-7456-4552-90AB-E4445D9C7137}">
      <text>
        <r>
          <rPr>
            <b/>
            <sz val="9"/>
            <color indexed="81"/>
            <rFont val="MS P ゴシック"/>
            <family val="3"/>
            <charset val="128"/>
          </rPr>
          <t>例：１年、７年、３・４年　</t>
        </r>
      </text>
    </comment>
  </commentList>
</comments>
</file>

<file path=xl/sharedStrings.xml><?xml version="1.0" encoding="utf-8"?>
<sst xmlns="http://schemas.openxmlformats.org/spreadsheetml/2006/main" count="1621" uniqueCount="554">
  <si>
    <t>研究指定・研究大会・発表などの名称</t>
  </si>
  <si>
    <t>期　日</t>
  </si>
  <si>
    <t>教科等</t>
  </si>
  <si>
    <t>学年等</t>
  </si>
  <si>
    <t>　　◆指導主事会等開催予定日</t>
  </si>
  <si>
    <t>学校名</t>
    <rPh sb="0" eb="3">
      <t>ガッコウメイ</t>
    </rPh>
    <phoneticPr fontId="11"/>
  </si>
  <si>
    <t>校長名</t>
    <rPh sb="0" eb="2">
      <t>コウチョウ</t>
    </rPh>
    <rPh sb="2" eb="3">
      <t>メイ</t>
    </rPh>
    <phoneticPr fontId="11"/>
  </si>
  <si>
    <t>浜田</t>
    <rPh sb="0" eb="2">
      <t>ハマダ</t>
    </rPh>
    <phoneticPr fontId="1"/>
  </si>
  <si>
    <t>小学校</t>
    <rPh sb="0" eb="3">
      <t>ショウガッコウ</t>
    </rPh>
    <phoneticPr fontId="1"/>
  </si>
  <si>
    <t>原井</t>
  </si>
  <si>
    <t>松原</t>
  </si>
  <si>
    <t>石見</t>
  </si>
  <si>
    <t>美川</t>
  </si>
  <si>
    <t>周布</t>
  </si>
  <si>
    <t>長浜</t>
  </si>
  <si>
    <t>国府</t>
  </si>
  <si>
    <t>三階</t>
  </si>
  <si>
    <t>雲城</t>
  </si>
  <si>
    <t>今福</t>
  </si>
  <si>
    <t>波佐</t>
  </si>
  <si>
    <t>旭</t>
    <rPh sb="0" eb="1">
      <t>アサヒ</t>
    </rPh>
    <phoneticPr fontId="1"/>
  </si>
  <si>
    <t>弥栄</t>
  </si>
  <si>
    <t>三隅</t>
  </si>
  <si>
    <t>岡見</t>
  </si>
  <si>
    <t>大田</t>
    <rPh sb="0" eb="2">
      <t>オオダ</t>
    </rPh>
    <phoneticPr fontId="1"/>
  </si>
  <si>
    <t>大田</t>
  </si>
  <si>
    <t>長久</t>
  </si>
  <si>
    <t>五十猛</t>
  </si>
  <si>
    <t>静間</t>
  </si>
  <si>
    <t>鳥井</t>
  </si>
  <si>
    <t>久手</t>
  </si>
  <si>
    <t>朝波</t>
  </si>
  <si>
    <t>北三瓶</t>
  </si>
  <si>
    <t>志学</t>
  </si>
  <si>
    <t>川合</t>
  </si>
  <si>
    <t>久屋</t>
  </si>
  <si>
    <t>大森</t>
  </si>
  <si>
    <t>高山</t>
  </si>
  <si>
    <t>温泉津</t>
  </si>
  <si>
    <t>仁摩</t>
  </si>
  <si>
    <t>江津</t>
    <rPh sb="0" eb="2">
      <t>ゴウツ</t>
    </rPh>
    <phoneticPr fontId="1"/>
  </si>
  <si>
    <t>郷田</t>
  </si>
  <si>
    <t>渡津</t>
  </si>
  <si>
    <t>江津東</t>
  </si>
  <si>
    <t>川波</t>
  </si>
  <si>
    <t>津宮</t>
  </si>
  <si>
    <t>高角</t>
  </si>
  <si>
    <t>桜江</t>
  </si>
  <si>
    <t>川本</t>
    <rPh sb="0" eb="2">
      <t>カワモト</t>
    </rPh>
    <phoneticPr fontId="1"/>
  </si>
  <si>
    <t>川本</t>
  </si>
  <si>
    <t>美郷</t>
    <rPh sb="0" eb="2">
      <t>ミサト</t>
    </rPh>
    <phoneticPr fontId="1"/>
  </si>
  <si>
    <t>邑智</t>
  </si>
  <si>
    <t>大和</t>
  </si>
  <si>
    <t>邑南</t>
    <rPh sb="0" eb="2">
      <t>オオナン</t>
    </rPh>
    <phoneticPr fontId="1"/>
  </si>
  <si>
    <t>口羽</t>
  </si>
  <si>
    <t>阿須那</t>
  </si>
  <si>
    <t>高原</t>
  </si>
  <si>
    <t>瑞穂</t>
  </si>
  <si>
    <t>市木</t>
  </si>
  <si>
    <t>矢上</t>
  </si>
  <si>
    <t>日貫</t>
  </si>
  <si>
    <t>石見東</t>
  </si>
  <si>
    <t>中学校</t>
    <rPh sb="0" eb="3">
      <t>チュウガッコウ</t>
    </rPh>
    <phoneticPr fontId="1"/>
  </si>
  <si>
    <t>第一</t>
  </si>
  <si>
    <t>第二</t>
  </si>
  <si>
    <t>第三</t>
  </si>
  <si>
    <t>第四</t>
  </si>
  <si>
    <t>浜田東</t>
  </si>
  <si>
    <t>金城</t>
  </si>
  <si>
    <t>旭</t>
  </si>
  <si>
    <t>大田西</t>
    <rPh sb="0" eb="2">
      <t>オオタ</t>
    </rPh>
    <rPh sb="2" eb="3">
      <t>ニシ</t>
    </rPh>
    <phoneticPr fontId="1"/>
  </si>
  <si>
    <t>江津</t>
  </si>
  <si>
    <t>江東</t>
  </si>
  <si>
    <t>青陵</t>
  </si>
  <si>
    <t>羽須美</t>
  </si>
  <si>
    <t>市立</t>
    <rPh sb="0" eb="2">
      <t>シリツ</t>
    </rPh>
    <phoneticPr fontId="11"/>
  </si>
  <si>
    <t>町立</t>
    <rPh sb="0" eb="2">
      <t>チョウリツ</t>
    </rPh>
    <phoneticPr fontId="11"/>
  </si>
  <si>
    <t>選択してください。</t>
    <rPh sb="0" eb="2">
      <t>センタク</t>
    </rPh>
    <phoneticPr fontId="11"/>
  </si>
  <si>
    <t>あり</t>
    <phoneticPr fontId="11"/>
  </si>
  <si>
    <t>なし</t>
    <phoneticPr fontId="11"/>
  </si>
  <si>
    <t>「あり」の場合は、次の表に名称、期日、教科等をご記入ください。</t>
    <rPh sb="5" eb="7">
      <t>バアイ</t>
    </rPh>
    <rPh sb="9" eb="10">
      <t>ツギ</t>
    </rPh>
    <rPh sb="11" eb="12">
      <t>ヒョウ</t>
    </rPh>
    <rPh sb="13" eb="15">
      <t>メイショウ</t>
    </rPh>
    <rPh sb="16" eb="18">
      <t>キジツ</t>
    </rPh>
    <rPh sb="19" eb="21">
      <t>キョウカ</t>
    </rPh>
    <rPh sb="21" eb="22">
      <t>トウ</t>
    </rPh>
    <rPh sb="24" eb="26">
      <t>キニュウ</t>
    </rPh>
    <phoneticPr fontId="11"/>
  </si>
  <si>
    <t>学校名</t>
    <phoneticPr fontId="11"/>
  </si>
  <si>
    <t>曜日</t>
    <rPh sb="0" eb="2">
      <t>ヨウビ</t>
    </rPh>
    <phoneticPr fontId="11"/>
  </si>
  <si>
    <t>「あり」の場合は，ご希望をご記入ください。</t>
    <rPh sb="5" eb="7">
      <t>バアイ</t>
    </rPh>
    <rPh sb="10" eb="12">
      <t>キボウ</t>
    </rPh>
    <rPh sb="14" eb="16">
      <t>キニュウ</t>
    </rPh>
    <phoneticPr fontId="11"/>
  </si>
  <si>
    <t>選択</t>
    <rPh sb="0" eb="2">
      <t>センタク</t>
    </rPh>
    <phoneticPr fontId="11"/>
  </si>
  <si>
    <t>いる</t>
    <phoneticPr fontId="11"/>
  </si>
  <si>
    <t>いない</t>
    <phoneticPr fontId="11"/>
  </si>
  <si>
    <t>養護教諭</t>
    <rPh sb="0" eb="2">
      <t>ヨウゴ</t>
    </rPh>
    <rPh sb="2" eb="4">
      <t>キョウユ</t>
    </rPh>
    <phoneticPr fontId="11"/>
  </si>
  <si>
    <t>養護助教諭</t>
    <rPh sb="0" eb="2">
      <t>ヨウゴ</t>
    </rPh>
    <rPh sb="2" eb="5">
      <t>ジョキョウユ</t>
    </rPh>
    <phoneticPr fontId="11"/>
  </si>
  <si>
    <t>栄養教諭</t>
    <rPh sb="0" eb="2">
      <t>エイヨウ</t>
    </rPh>
    <rPh sb="2" eb="4">
      <t>キョウユ</t>
    </rPh>
    <phoneticPr fontId="11"/>
  </si>
  <si>
    <t>ー</t>
    <phoneticPr fontId="11"/>
  </si>
  <si>
    <t>担当者名</t>
    <rPh sb="0" eb="3">
      <t>タントウシャ</t>
    </rPh>
    <rPh sb="3" eb="4">
      <t>メイ</t>
    </rPh>
    <phoneticPr fontId="11"/>
  </si>
  <si>
    <t>担当者氏名</t>
    <rPh sb="0" eb="2">
      <t>タントウ</t>
    </rPh>
    <phoneticPr fontId="11"/>
  </si>
  <si>
    <t>研究会等の有無</t>
    <rPh sb="0" eb="3">
      <t>ケンキュウカイ</t>
    </rPh>
    <rPh sb="3" eb="4">
      <t>トウ</t>
    </rPh>
    <rPh sb="5" eb="7">
      <t>ウム</t>
    </rPh>
    <phoneticPr fontId="11"/>
  </si>
  <si>
    <t>大会名①</t>
    <rPh sb="0" eb="2">
      <t>タイカイ</t>
    </rPh>
    <rPh sb="2" eb="3">
      <t>メイ</t>
    </rPh>
    <phoneticPr fontId="11"/>
  </si>
  <si>
    <t>期日①</t>
    <rPh sb="0" eb="2">
      <t>キジツ</t>
    </rPh>
    <phoneticPr fontId="11"/>
  </si>
  <si>
    <t>教科①</t>
    <rPh sb="0" eb="2">
      <t>キョウカ</t>
    </rPh>
    <phoneticPr fontId="11"/>
  </si>
  <si>
    <t>大会名②</t>
    <rPh sb="0" eb="2">
      <t>タイカイ</t>
    </rPh>
    <rPh sb="2" eb="3">
      <t>メイ</t>
    </rPh>
    <phoneticPr fontId="11"/>
  </si>
  <si>
    <t>期日②</t>
    <rPh sb="0" eb="2">
      <t>キジツ</t>
    </rPh>
    <phoneticPr fontId="11"/>
  </si>
  <si>
    <t>教科②</t>
    <rPh sb="0" eb="2">
      <t>キョウカ</t>
    </rPh>
    <phoneticPr fontId="11"/>
  </si>
  <si>
    <t>大会名③</t>
    <rPh sb="0" eb="2">
      <t>タイカイ</t>
    </rPh>
    <rPh sb="2" eb="3">
      <t>メイ</t>
    </rPh>
    <phoneticPr fontId="11"/>
  </si>
  <si>
    <t>期日③</t>
    <rPh sb="0" eb="2">
      <t>キジツ</t>
    </rPh>
    <phoneticPr fontId="11"/>
  </si>
  <si>
    <t>教科③</t>
    <rPh sb="0" eb="2">
      <t>キョウカ</t>
    </rPh>
    <phoneticPr fontId="11"/>
  </si>
  <si>
    <t>継続訪問の有無</t>
    <rPh sb="0" eb="2">
      <t>ケイゾク</t>
    </rPh>
    <rPh sb="2" eb="4">
      <t>ホウモン</t>
    </rPh>
    <rPh sb="5" eb="7">
      <t>ウム</t>
    </rPh>
    <phoneticPr fontId="11"/>
  </si>
  <si>
    <t>期日１-①</t>
    <rPh sb="0" eb="2">
      <t>キジツ</t>
    </rPh>
    <phoneticPr fontId="11"/>
  </si>
  <si>
    <t>期日１-②</t>
    <rPh sb="0" eb="2">
      <t>キジツ</t>
    </rPh>
    <phoneticPr fontId="11"/>
  </si>
  <si>
    <t>期日１-③</t>
    <rPh sb="0" eb="2">
      <t>キジツ</t>
    </rPh>
    <phoneticPr fontId="11"/>
  </si>
  <si>
    <t>継続型</t>
    <rPh sb="0" eb="2">
      <t>ケイゾク</t>
    </rPh>
    <rPh sb="2" eb="3">
      <t>ガタ</t>
    </rPh>
    <phoneticPr fontId="11"/>
  </si>
  <si>
    <t>研究大会等</t>
    <rPh sb="0" eb="2">
      <t>ケンキュウ</t>
    </rPh>
    <rPh sb="2" eb="4">
      <t>タイカイ</t>
    </rPh>
    <rPh sb="4" eb="5">
      <t>トウ</t>
    </rPh>
    <phoneticPr fontId="11"/>
  </si>
  <si>
    <t>特別支援</t>
    <rPh sb="0" eb="2">
      <t>トクベツ</t>
    </rPh>
    <rPh sb="2" eb="4">
      <t>シエン</t>
    </rPh>
    <phoneticPr fontId="11"/>
  </si>
  <si>
    <t>初任者の有無</t>
    <rPh sb="0" eb="3">
      <t>ショニンシャ</t>
    </rPh>
    <rPh sb="4" eb="6">
      <t>ウム</t>
    </rPh>
    <phoneticPr fontId="11"/>
  </si>
  <si>
    <t>氏名１</t>
    <rPh sb="0" eb="2">
      <t>シメイ</t>
    </rPh>
    <phoneticPr fontId="11"/>
  </si>
  <si>
    <t>氏名２</t>
    <rPh sb="0" eb="2">
      <t>シメイ</t>
    </rPh>
    <phoneticPr fontId="11"/>
  </si>
  <si>
    <t>氏名３</t>
    <rPh sb="0" eb="2">
      <t>シメイ</t>
    </rPh>
    <phoneticPr fontId="11"/>
  </si>
  <si>
    <t>教科等１</t>
    <rPh sb="0" eb="2">
      <t>キョウカ</t>
    </rPh>
    <rPh sb="2" eb="3">
      <t>トウ</t>
    </rPh>
    <phoneticPr fontId="11"/>
  </si>
  <si>
    <t>教科等２</t>
    <rPh sb="0" eb="2">
      <t>キョウカ</t>
    </rPh>
    <rPh sb="2" eb="3">
      <t>トウ</t>
    </rPh>
    <phoneticPr fontId="11"/>
  </si>
  <si>
    <t>教科等３</t>
    <rPh sb="0" eb="2">
      <t>キョウカ</t>
    </rPh>
    <rPh sb="2" eb="3">
      <t>トウ</t>
    </rPh>
    <phoneticPr fontId="11"/>
  </si>
  <si>
    <t>学年等１</t>
    <rPh sb="0" eb="2">
      <t>ガクネン</t>
    </rPh>
    <rPh sb="2" eb="3">
      <t>トウ</t>
    </rPh>
    <phoneticPr fontId="11"/>
  </si>
  <si>
    <t>学年等２</t>
    <rPh sb="0" eb="2">
      <t>ガクネン</t>
    </rPh>
    <rPh sb="2" eb="3">
      <t>トウ</t>
    </rPh>
    <phoneticPr fontId="11"/>
  </si>
  <si>
    <t>学年等３</t>
    <rPh sb="0" eb="2">
      <t>ガクネン</t>
    </rPh>
    <rPh sb="2" eb="3">
      <t>トウ</t>
    </rPh>
    <phoneticPr fontId="11"/>
  </si>
  <si>
    <t>6年目研修</t>
    <rPh sb="1" eb="3">
      <t>ネンメ</t>
    </rPh>
    <rPh sb="3" eb="5">
      <t>ケンシュウ</t>
    </rPh>
    <phoneticPr fontId="11"/>
  </si>
  <si>
    <t>6年目研修者の有無</t>
    <rPh sb="1" eb="3">
      <t>ネンメ</t>
    </rPh>
    <rPh sb="3" eb="5">
      <t>ケンシュウ</t>
    </rPh>
    <rPh sb="5" eb="6">
      <t>シャ</t>
    </rPh>
    <rPh sb="7" eb="9">
      <t>ウム</t>
    </rPh>
    <phoneticPr fontId="11"/>
  </si>
  <si>
    <t>中堅研研修者の有無</t>
    <rPh sb="0" eb="2">
      <t>チュウケン</t>
    </rPh>
    <rPh sb="2" eb="3">
      <t>ケン</t>
    </rPh>
    <rPh sb="3" eb="5">
      <t>ケンシュウ</t>
    </rPh>
    <rPh sb="5" eb="6">
      <t>シャ</t>
    </rPh>
    <rPh sb="7" eb="9">
      <t>ウム</t>
    </rPh>
    <phoneticPr fontId="11"/>
  </si>
  <si>
    <t>中堅教諭等資質向上研修</t>
    <rPh sb="0" eb="2">
      <t>チュウケン</t>
    </rPh>
    <rPh sb="2" eb="4">
      <t>キョウユ</t>
    </rPh>
    <rPh sb="4" eb="5">
      <t>トウ</t>
    </rPh>
    <rPh sb="5" eb="7">
      <t>シシツ</t>
    </rPh>
    <rPh sb="7" eb="9">
      <t>コウジョウ</t>
    </rPh>
    <rPh sb="9" eb="11">
      <t>ケンシュウ</t>
    </rPh>
    <phoneticPr fontId="11"/>
  </si>
  <si>
    <t>国語</t>
    <rPh sb="0" eb="2">
      <t>コクゴ</t>
    </rPh>
    <phoneticPr fontId="11"/>
  </si>
  <si>
    <t>社会</t>
    <rPh sb="0" eb="2">
      <t>シャカイ</t>
    </rPh>
    <phoneticPr fontId="11"/>
  </si>
  <si>
    <t>算数</t>
    <rPh sb="0" eb="2">
      <t>サンスウ</t>
    </rPh>
    <phoneticPr fontId="11"/>
  </si>
  <si>
    <t>数学</t>
    <rPh sb="0" eb="2">
      <t>スウガク</t>
    </rPh>
    <phoneticPr fontId="11"/>
  </si>
  <si>
    <t>生活</t>
    <rPh sb="0" eb="2">
      <t>セイカツ</t>
    </rPh>
    <phoneticPr fontId="11"/>
  </si>
  <si>
    <t>理科</t>
    <rPh sb="0" eb="2">
      <t>リカ</t>
    </rPh>
    <phoneticPr fontId="11"/>
  </si>
  <si>
    <t>音楽</t>
    <rPh sb="0" eb="2">
      <t>オンガク</t>
    </rPh>
    <phoneticPr fontId="11"/>
  </si>
  <si>
    <t>美術</t>
    <rPh sb="0" eb="2">
      <t>ビジュツ</t>
    </rPh>
    <phoneticPr fontId="11"/>
  </si>
  <si>
    <t>図工</t>
    <rPh sb="0" eb="2">
      <t>ズコウ</t>
    </rPh>
    <phoneticPr fontId="11"/>
  </si>
  <si>
    <t>体育</t>
    <rPh sb="0" eb="2">
      <t>タイイク</t>
    </rPh>
    <phoneticPr fontId="11"/>
  </si>
  <si>
    <t>保健体育</t>
    <rPh sb="0" eb="2">
      <t>ホケン</t>
    </rPh>
    <rPh sb="2" eb="4">
      <t>タイイク</t>
    </rPh>
    <phoneticPr fontId="11"/>
  </si>
  <si>
    <t>技術家庭</t>
    <rPh sb="0" eb="2">
      <t>ギジュツ</t>
    </rPh>
    <rPh sb="2" eb="4">
      <t>カテイ</t>
    </rPh>
    <phoneticPr fontId="11"/>
  </si>
  <si>
    <t>道徳</t>
    <rPh sb="0" eb="2">
      <t>ドウトク</t>
    </rPh>
    <phoneticPr fontId="11"/>
  </si>
  <si>
    <t>特別活動</t>
    <rPh sb="0" eb="2">
      <t>トクベツ</t>
    </rPh>
    <rPh sb="2" eb="4">
      <t>カツドウ</t>
    </rPh>
    <phoneticPr fontId="11"/>
  </si>
  <si>
    <t>総合</t>
    <rPh sb="0" eb="2">
      <t>ソウゴウ</t>
    </rPh>
    <phoneticPr fontId="11"/>
  </si>
  <si>
    <t>1年</t>
    <rPh sb="1" eb="2">
      <t>ネン</t>
    </rPh>
    <phoneticPr fontId="11"/>
  </si>
  <si>
    <t>2年</t>
    <rPh sb="1" eb="2">
      <t>ネン</t>
    </rPh>
    <phoneticPr fontId="11"/>
  </si>
  <si>
    <t>3年</t>
    <rPh sb="1" eb="2">
      <t>ネン</t>
    </rPh>
    <phoneticPr fontId="11"/>
  </si>
  <si>
    <t>4年</t>
    <rPh sb="1" eb="2">
      <t>ネン</t>
    </rPh>
    <phoneticPr fontId="11"/>
  </si>
  <si>
    <t>5年</t>
    <rPh sb="1" eb="2">
      <t>ネン</t>
    </rPh>
    <phoneticPr fontId="11"/>
  </si>
  <si>
    <t>6年</t>
    <rPh sb="1" eb="2">
      <t>ネン</t>
    </rPh>
    <phoneticPr fontId="11"/>
  </si>
  <si>
    <t>保体</t>
    <rPh sb="0" eb="2">
      <t>ホタイ</t>
    </rPh>
    <phoneticPr fontId="11"/>
  </si>
  <si>
    <t>第1希望日</t>
    <rPh sb="0" eb="1">
      <t>ダイ</t>
    </rPh>
    <rPh sb="2" eb="5">
      <t>キボウビ</t>
    </rPh>
    <phoneticPr fontId="11"/>
  </si>
  <si>
    <t>第２希望日</t>
    <rPh sb="0" eb="1">
      <t>ダイ</t>
    </rPh>
    <rPh sb="2" eb="5">
      <t>キボウビ</t>
    </rPh>
    <phoneticPr fontId="11"/>
  </si>
  <si>
    <t>第３希望日</t>
    <rPh sb="0" eb="1">
      <t>ダイ</t>
    </rPh>
    <rPh sb="2" eb="5">
      <t>キボウビ</t>
    </rPh>
    <phoneticPr fontId="11"/>
  </si>
  <si>
    <t>電話番号</t>
    <phoneticPr fontId="11"/>
  </si>
  <si>
    <t>期日２-①</t>
    <rPh sb="0" eb="2">
      <t>キジツ</t>
    </rPh>
    <phoneticPr fontId="11"/>
  </si>
  <si>
    <t>期日２-②</t>
    <rPh sb="0" eb="2">
      <t>キジツ</t>
    </rPh>
    <phoneticPr fontId="11"/>
  </si>
  <si>
    <t>期日２-③</t>
    <rPh sb="0" eb="2">
      <t>キジツ</t>
    </rPh>
    <phoneticPr fontId="11"/>
  </si>
  <si>
    <t>期日３-①</t>
    <rPh sb="0" eb="2">
      <t>キジツ</t>
    </rPh>
    <phoneticPr fontId="11"/>
  </si>
  <si>
    <t>期日３-②</t>
    <rPh sb="0" eb="2">
      <t>キジツ</t>
    </rPh>
    <phoneticPr fontId="11"/>
  </si>
  <si>
    <t>期日３-③</t>
    <rPh sb="0" eb="2">
      <t>キジツ</t>
    </rPh>
    <phoneticPr fontId="11"/>
  </si>
  <si>
    <t>外国語</t>
    <rPh sb="0" eb="2">
      <t>ガイコク</t>
    </rPh>
    <rPh sb="2" eb="3">
      <t>ゴ</t>
    </rPh>
    <phoneticPr fontId="11"/>
  </si>
  <si>
    <t>外国語</t>
    <rPh sb="0" eb="3">
      <t>ガイコクゴ</t>
    </rPh>
    <phoneticPr fontId="11"/>
  </si>
  <si>
    <t>原井小</t>
  </si>
  <si>
    <t>松原小</t>
  </si>
  <si>
    <t>石見小</t>
  </si>
  <si>
    <t>美川小</t>
  </si>
  <si>
    <t>周布小</t>
  </si>
  <si>
    <t>長浜小</t>
  </si>
  <si>
    <t>国府小</t>
  </si>
  <si>
    <t>三階小</t>
  </si>
  <si>
    <t>雲城小</t>
  </si>
  <si>
    <t>今福小</t>
  </si>
  <si>
    <t>波佐小</t>
  </si>
  <si>
    <t>旭小</t>
  </si>
  <si>
    <t>弥栄小</t>
  </si>
  <si>
    <t>三隅小</t>
  </si>
  <si>
    <t>岡見小</t>
  </si>
  <si>
    <t>大田小</t>
  </si>
  <si>
    <t>長久小</t>
  </si>
  <si>
    <t>五十猛小</t>
  </si>
  <si>
    <t>静間小</t>
  </si>
  <si>
    <t>鳥井小</t>
  </si>
  <si>
    <t>久手小</t>
  </si>
  <si>
    <t>朝波小</t>
  </si>
  <si>
    <t>北三瓶小</t>
  </si>
  <si>
    <t>志学小</t>
  </si>
  <si>
    <t>川合小</t>
  </si>
  <si>
    <t>久屋小</t>
  </si>
  <si>
    <t>大森小</t>
  </si>
  <si>
    <t>高山小</t>
  </si>
  <si>
    <t>温泉津小</t>
  </si>
  <si>
    <t>仁摩小</t>
  </si>
  <si>
    <t>郷田小</t>
  </si>
  <si>
    <t>渡津小</t>
  </si>
  <si>
    <t>江津東小</t>
  </si>
  <si>
    <t>川波小</t>
  </si>
  <si>
    <t>津宮小</t>
  </si>
  <si>
    <t>高角小</t>
  </si>
  <si>
    <t>桜江小</t>
  </si>
  <si>
    <t>川本小</t>
  </si>
  <si>
    <t>邑智小</t>
  </si>
  <si>
    <t>大和小</t>
  </si>
  <si>
    <t>口羽小</t>
  </si>
  <si>
    <t>阿須那小</t>
  </si>
  <si>
    <t>高原小</t>
  </si>
  <si>
    <t>瑞穂小</t>
  </si>
  <si>
    <t>市木小</t>
  </si>
  <si>
    <t>矢上小</t>
  </si>
  <si>
    <t>日貫小</t>
  </si>
  <si>
    <t>石見東小</t>
  </si>
  <si>
    <t>浜田東中</t>
  </si>
  <si>
    <t>金城中</t>
  </si>
  <si>
    <t>旭中</t>
  </si>
  <si>
    <t>弥栄中</t>
  </si>
  <si>
    <t>三隅中</t>
  </si>
  <si>
    <t>北三瓶中</t>
  </si>
  <si>
    <t>志学中</t>
  </si>
  <si>
    <t>大田西中</t>
  </si>
  <si>
    <t>江津中</t>
  </si>
  <si>
    <t>江東中</t>
  </si>
  <si>
    <t>青陵中</t>
  </si>
  <si>
    <t>桜江中</t>
  </si>
  <si>
    <t>川本中</t>
  </si>
  <si>
    <t>邑智中</t>
  </si>
  <si>
    <t>大和中</t>
  </si>
  <si>
    <t>羽須美中</t>
  </si>
  <si>
    <t>瑞穂中</t>
  </si>
  <si>
    <t>石見中</t>
  </si>
  <si>
    <t>浜田一中</t>
  </si>
  <si>
    <t>浜田二中</t>
  </si>
  <si>
    <t>浜田三中</t>
  </si>
  <si>
    <t>大田二中</t>
  </si>
  <si>
    <t>大田三中</t>
  </si>
  <si>
    <t>昭和の日</t>
  </si>
  <si>
    <t>憲法記念日</t>
  </si>
  <si>
    <t>みどりの日</t>
  </si>
  <si>
    <t>こどもの日</t>
  </si>
  <si>
    <t>海の日</t>
  </si>
  <si>
    <t>山の日</t>
  </si>
  <si>
    <t>敬老の日</t>
  </si>
  <si>
    <t>秋分の日</t>
  </si>
  <si>
    <t>文化の日</t>
  </si>
  <si>
    <t>勤労感謝の日</t>
  </si>
  <si>
    <t>元日</t>
  </si>
  <si>
    <t>成人の日</t>
  </si>
  <si>
    <t>建国記念の日</t>
  </si>
  <si>
    <t>天皇誕生日</t>
  </si>
  <si>
    <t>春分の日</t>
  </si>
  <si>
    <t>ID</t>
    <phoneticPr fontId="11"/>
  </si>
  <si>
    <t>外国語活動</t>
    <rPh sb="0" eb="3">
      <t>ガイコクゴ</t>
    </rPh>
    <rPh sb="3" eb="5">
      <t>カツドウ</t>
    </rPh>
    <phoneticPr fontId="11"/>
  </si>
  <si>
    <t>年</t>
    <rPh sb="0" eb="1">
      <t>ネン</t>
    </rPh>
    <phoneticPr fontId="11"/>
  </si>
  <si>
    <t>年度の変更</t>
    <rPh sb="0" eb="2">
      <t>ネンド</t>
    </rPh>
    <rPh sb="3" eb="5">
      <t>ヘンコウ</t>
    </rPh>
    <phoneticPr fontId="11"/>
  </si>
  <si>
    <t>祝日の変更</t>
    <rPh sb="0" eb="2">
      <t>シュクジツ</t>
    </rPh>
    <rPh sb="3" eb="5">
      <t>ヘンコウ</t>
    </rPh>
    <phoneticPr fontId="11"/>
  </si>
  <si>
    <t>研究授業型</t>
    <rPh sb="0" eb="2">
      <t>ケンキュウ</t>
    </rPh>
    <rPh sb="2" eb="4">
      <t>ジュギョウ</t>
    </rPh>
    <rPh sb="4" eb="5">
      <t>ガタ</t>
    </rPh>
    <phoneticPr fontId="11"/>
  </si>
  <si>
    <t>期間</t>
    <rPh sb="0" eb="2">
      <t>キカン</t>
    </rPh>
    <phoneticPr fontId="11"/>
  </si>
  <si>
    <t>開始</t>
    <rPh sb="0" eb="2">
      <t>カイシ</t>
    </rPh>
    <phoneticPr fontId="11"/>
  </si>
  <si>
    <t>終了</t>
    <rPh sb="0" eb="2">
      <t>シュウリョウ</t>
    </rPh>
    <phoneticPr fontId="11"/>
  </si>
  <si>
    <t>修正開始日</t>
    <rPh sb="0" eb="2">
      <t>シュウセイ</t>
    </rPh>
    <rPh sb="2" eb="5">
      <t>カイシビ</t>
    </rPh>
    <phoneticPr fontId="11"/>
  </si>
  <si>
    <t>修正終了日</t>
    <rPh sb="0" eb="2">
      <t>シュウセイ</t>
    </rPh>
    <rPh sb="2" eb="5">
      <t>シュウリョウビ</t>
    </rPh>
    <phoneticPr fontId="11"/>
  </si>
  <si>
    <t>指導主事会</t>
    <rPh sb="0" eb="2">
      <t>シドウ</t>
    </rPh>
    <rPh sb="2" eb="4">
      <t>シュジ</t>
    </rPh>
    <rPh sb="4" eb="5">
      <t>カイ</t>
    </rPh>
    <phoneticPr fontId="11"/>
  </si>
  <si>
    <t>生徒指導推進会</t>
    <rPh sb="0" eb="2">
      <t>セイト</t>
    </rPh>
    <rPh sb="2" eb="4">
      <t>シドウ</t>
    </rPh>
    <rPh sb="4" eb="6">
      <t>スイシン</t>
    </rPh>
    <rPh sb="6" eb="7">
      <t>カイ</t>
    </rPh>
    <phoneticPr fontId="11"/>
  </si>
  <si>
    <t>特別支援教育担当指導主事会</t>
    <rPh sb="0" eb="2">
      <t>トクベツ</t>
    </rPh>
    <rPh sb="2" eb="4">
      <t>シエン</t>
    </rPh>
    <rPh sb="4" eb="6">
      <t>キョウイク</t>
    </rPh>
    <rPh sb="6" eb="8">
      <t>タントウ</t>
    </rPh>
    <rPh sb="8" eb="10">
      <t>シドウ</t>
    </rPh>
    <rPh sb="10" eb="12">
      <t>シュジ</t>
    </rPh>
    <rPh sb="12" eb="13">
      <t>カイ</t>
    </rPh>
    <phoneticPr fontId="11"/>
  </si>
  <si>
    <t>生徒指導</t>
    <rPh sb="0" eb="2">
      <t>セイト</t>
    </rPh>
    <rPh sb="2" eb="4">
      <t>シドウ</t>
    </rPh>
    <phoneticPr fontId="11"/>
  </si>
  <si>
    <t>特別支援教育</t>
    <rPh sb="0" eb="2">
      <t>トクベツ</t>
    </rPh>
    <rPh sb="2" eb="4">
      <t>シエン</t>
    </rPh>
    <rPh sb="4" eb="6">
      <t>キョウイク</t>
    </rPh>
    <phoneticPr fontId="11"/>
  </si>
  <si>
    <t>初任研①</t>
    <rPh sb="0" eb="2">
      <t>ショニン</t>
    </rPh>
    <rPh sb="2" eb="3">
      <t>ケン</t>
    </rPh>
    <phoneticPr fontId="11"/>
  </si>
  <si>
    <t>初任研②</t>
    <rPh sb="0" eb="2">
      <t>ショニン</t>
    </rPh>
    <rPh sb="2" eb="3">
      <t>ケン</t>
    </rPh>
    <phoneticPr fontId="11"/>
  </si>
  <si>
    <t>経験者研修</t>
    <rPh sb="0" eb="3">
      <t>ケイケンシャ</t>
    </rPh>
    <rPh sb="3" eb="4">
      <t>ケン</t>
    </rPh>
    <rPh sb="4" eb="5">
      <t>シュウ</t>
    </rPh>
    <phoneticPr fontId="11"/>
  </si>
  <si>
    <t>,</t>
    <phoneticPr fontId="11"/>
  </si>
  <si>
    <t>学校栄養士</t>
    <rPh sb="0" eb="2">
      <t>ガッコウ</t>
    </rPh>
    <rPh sb="2" eb="4">
      <t>エイヨウ</t>
    </rPh>
    <rPh sb="4" eb="5">
      <t>シ</t>
    </rPh>
    <phoneticPr fontId="11"/>
  </si>
  <si>
    <t>学校事務職員</t>
    <rPh sb="0" eb="2">
      <t>ガッコウ</t>
    </rPh>
    <rPh sb="2" eb="4">
      <t>ジム</t>
    </rPh>
    <rPh sb="4" eb="6">
      <t>ショクイン</t>
    </rPh>
    <phoneticPr fontId="11"/>
  </si>
  <si>
    <t>氏名４</t>
    <rPh sb="0" eb="2">
      <t>シメイ</t>
    </rPh>
    <phoneticPr fontId="11"/>
  </si>
  <si>
    <t>学年等４</t>
    <rPh sb="0" eb="2">
      <t>ガクネン</t>
    </rPh>
    <rPh sb="2" eb="3">
      <t>トウ</t>
    </rPh>
    <phoneticPr fontId="11"/>
  </si>
  <si>
    <t>期日４-①</t>
    <rPh sb="0" eb="2">
      <t>キジツ</t>
    </rPh>
    <phoneticPr fontId="11"/>
  </si>
  <si>
    <t>期日４-②</t>
    <rPh sb="0" eb="2">
      <t>キジツ</t>
    </rPh>
    <phoneticPr fontId="11"/>
  </si>
  <si>
    <t>教科等４</t>
    <rPh sb="0" eb="2">
      <t>キョウカ</t>
    </rPh>
    <rPh sb="2" eb="3">
      <t>トウ</t>
    </rPh>
    <phoneticPr fontId="11"/>
  </si>
  <si>
    <t>期日４-③</t>
    <rPh sb="0" eb="2">
      <t>キジツ</t>
    </rPh>
    <phoneticPr fontId="11"/>
  </si>
  <si>
    <t>幼児教育担当指導主事会</t>
    <rPh sb="0" eb="2">
      <t>ヨウジ</t>
    </rPh>
    <rPh sb="2" eb="4">
      <t>キョウイク</t>
    </rPh>
    <rPh sb="4" eb="6">
      <t>タントウ</t>
    </rPh>
    <rPh sb="6" eb="8">
      <t>シドウ</t>
    </rPh>
    <rPh sb="8" eb="10">
      <t>シュジ</t>
    </rPh>
    <rPh sb="10" eb="11">
      <t>カイ</t>
    </rPh>
    <phoneticPr fontId="11"/>
  </si>
  <si>
    <t>1・2年</t>
    <rPh sb="3" eb="4">
      <t>ネン</t>
    </rPh>
    <phoneticPr fontId="11"/>
  </si>
  <si>
    <t>3・4年</t>
    <rPh sb="3" eb="4">
      <t>ネン</t>
    </rPh>
    <phoneticPr fontId="11"/>
  </si>
  <si>
    <t>5・6年</t>
    <rPh sb="3" eb="4">
      <t>ネン</t>
    </rPh>
    <phoneticPr fontId="11"/>
  </si>
  <si>
    <t>スポーツの日</t>
    <rPh sb="5" eb="6">
      <t>ヒ</t>
    </rPh>
    <phoneticPr fontId="3"/>
  </si>
  <si>
    <t>振替休日</t>
  </si>
  <si>
    <t>※訪問の計画については、担当指導主事が後日改めて電話連絡をしますので、その際に調整をお願いします。</t>
    <rPh sb="1" eb="3">
      <t>ホウモン</t>
    </rPh>
    <rPh sb="4" eb="6">
      <t>ケイカク</t>
    </rPh>
    <rPh sb="19" eb="21">
      <t>ゴジツ</t>
    </rPh>
    <rPh sb="21" eb="22">
      <t>アラタ</t>
    </rPh>
    <rPh sb="24" eb="26">
      <t>デンワ</t>
    </rPh>
    <rPh sb="26" eb="28">
      <t>レンラク</t>
    </rPh>
    <rPh sb="37" eb="38">
      <t>サイ</t>
    </rPh>
    <rPh sb="39" eb="41">
      <t>チョウセイ</t>
    </rPh>
    <rPh sb="43" eb="44">
      <t>ネガ</t>
    </rPh>
    <phoneticPr fontId="11"/>
  </si>
  <si>
    <t>生活単元</t>
    <rPh sb="0" eb="2">
      <t>セイカツ</t>
    </rPh>
    <rPh sb="2" eb="4">
      <t>タンゲン</t>
    </rPh>
    <phoneticPr fontId="11"/>
  </si>
  <si>
    <t>自立活動</t>
    <rPh sb="0" eb="2">
      <t>ジリツ</t>
    </rPh>
    <rPh sb="2" eb="4">
      <t>カツドウ</t>
    </rPh>
    <phoneticPr fontId="11"/>
  </si>
  <si>
    <t>家庭</t>
    <rPh sb="0" eb="2">
      <t>カテイ</t>
    </rPh>
    <phoneticPr fontId="11"/>
  </si>
  <si>
    <t>技術</t>
    <rPh sb="0" eb="2">
      <t>ギジュツ</t>
    </rPh>
    <phoneticPr fontId="11"/>
  </si>
  <si>
    <t>その他</t>
    <rPh sb="2" eb="3">
      <t>タ</t>
    </rPh>
    <phoneticPr fontId="11"/>
  </si>
  <si>
    <t>選択してください。</t>
    <rPh sb="0" eb="2">
      <t>センタク</t>
    </rPh>
    <phoneticPr fontId="11"/>
  </si>
  <si>
    <t>対象</t>
    <rPh sb="0" eb="2">
      <t>タイショウ</t>
    </rPh>
    <phoneticPr fontId="11"/>
  </si>
  <si>
    <t>対象外</t>
    <rPh sb="0" eb="3">
      <t>タイショウガイ</t>
    </rPh>
    <phoneticPr fontId="11"/>
  </si>
  <si>
    <t>第２希望日</t>
    <rPh sb="0" eb="1">
      <t>ダイ</t>
    </rPh>
    <rPh sb="2" eb="5">
      <t>キボウビ</t>
    </rPh>
    <phoneticPr fontId="11"/>
  </si>
  <si>
    <t>２回目</t>
    <rPh sb="1" eb="3">
      <t>カイメ</t>
    </rPh>
    <phoneticPr fontId="11"/>
  </si>
  <si>
    <t>対象者氏名</t>
    <rPh sb="0" eb="2">
      <t>タイショウ</t>
    </rPh>
    <rPh sb="2" eb="3">
      <t>シャ</t>
    </rPh>
    <rPh sb="3" eb="5">
      <t>シメイ</t>
    </rPh>
    <phoneticPr fontId="11"/>
  </si>
  <si>
    <t>１ページ</t>
    <phoneticPr fontId="11"/>
  </si>
  <si>
    <t>２ページ</t>
    <phoneticPr fontId="11"/>
  </si>
  <si>
    <t>初任（経験有）者の有無</t>
    <rPh sb="0" eb="2">
      <t>ショニン</t>
    </rPh>
    <rPh sb="3" eb="5">
      <t>ケイケン</t>
    </rPh>
    <rPh sb="5" eb="6">
      <t>アリ</t>
    </rPh>
    <rPh sb="7" eb="8">
      <t>モノ</t>
    </rPh>
    <rPh sb="9" eb="11">
      <t>ウム</t>
    </rPh>
    <phoneticPr fontId="11"/>
  </si>
  <si>
    <t>（１）初任者研修対象者</t>
    <rPh sb="3" eb="8">
      <t>ショニンシャケンシュウ</t>
    </rPh>
    <rPh sb="8" eb="11">
      <t>タイショウシャ</t>
    </rPh>
    <phoneticPr fontId="11"/>
  </si>
  <si>
    <t>１回目（面談のみ）</t>
    <rPh sb="1" eb="3">
      <t>カイメ</t>
    </rPh>
    <rPh sb="4" eb="6">
      <t>メンダン</t>
    </rPh>
    <phoneticPr fontId="11"/>
  </si>
  <si>
    <t>色付きは関数あり　消すな危険！</t>
    <rPh sb="0" eb="2">
      <t>イロツ</t>
    </rPh>
    <rPh sb="4" eb="6">
      <t>カンスウ</t>
    </rPh>
    <rPh sb="9" eb="10">
      <t>ケ</t>
    </rPh>
    <rPh sb="12" eb="14">
      <t>キケン</t>
    </rPh>
    <phoneticPr fontId="11"/>
  </si>
  <si>
    <t>選択してください。</t>
    <rPh sb="0" eb="2">
      <t>センタク</t>
    </rPh>
    <phoneticPr fontId="11"/>
  </si>
  <si>
    <t>松江</t>
    <rPh sb="0" eb="2">
      <t>マツエ</t>
    </rPh>
    <phoneticPr fontId="11"/>
  </si>
  <si>
    <t>出雲</t>
    <rPh sb="0" eb="2">
      <t>イズモ</t>
    </rPh>
    <phoneticPr fontId="11"/>
  </si>
  <si>
    <t>浜田</t>
    <rPh sb="0" eb="2">
      <t>ハマダ</t>
    </rPh>
    <phoneticPr fontId="11"/>
  </si>
  <si>
    <t>益田</t>
    <rPh sb="0" eb="2">
      <t>マスダ</t>
    </rPh>
    <phoneticPr fontId="11"/>
  </si>
  <si>
    <t>市立</t>
    <rPh sb="0" eb="2">
      <t>シリツ</t>
    </rPh>
    <phoneticPr fontId="11"/>
  </si>
  <si>
    <t>小学校</t>
    <rPh sb="0" eb="3">
      <t>ショウガッコウ</t>
    </rPh>
    <phoneticPr fontId="11"/>
  </si>
  <si>
    <t>母衣</t>
  </si>
  <si>
    <t>城北</t>
  </si>
  <si>
    <t>内中原</t>
  </si>
  <si>
    <t>中央</t>
  </si>
  <si>
    <t>雑賀</t>
  </si>
  <si>
    <t>津田</t>
  </si>
  <si>
    <t>古志原</t>
  </si>
  <si>
    <t>川津</t>
  </si>
  <si>
    <t>朝酌</t>
  </si>
  <si>
    <t>法吉</t>
  </si>
  <si>
    <t>竹矢</t>
  </si>
  <si>
    <t>乃木</t>
  </si>
  <si>
    <t>忌部</t>
  </si>
  <si>
    <t>大庭</t>
  </si>
  <si>
    <t>生馬</t>
  </si>
  <si>
    <t>持田</t>
  </si>
  <si>
    <t>古江</t>
  </si>
  <si>
    <t>本庄</t>
  </si>
  <si>
    <t>大野</t>
  </si>
  <si>
    <t>秋鹿</t>
  </si>
  <si>
    <t>恵曇</t>
  </si>
  <si>
    <t>佐太</t>
  </si>
  <si>
    <t>島根</t>
  </si>
  <si>
    <t>八雲</t>
  </si>
  <si>
    <t>宍道</t>
  </si>
  <si>
    <t>来待</t>
  </si>
  <si>
    <t>大野原</t>
  </si>
  <si>
    <t>出雲郷</t>
  </si>
  <si>
    <t>揖屋</t>
  </si>
  <si>
    <t>鹿島東</t>
  </si>
  <si>
    <t>美保関</t>
  </si>
  <si>
    <t>意東</t>
  </si>
  <si>
    <t>十神</t>
  </si>
  <si>
    <t>社日</t>
  </si>
  <si>
    <t>島田</t>
  </si>
  <si>
    <t>宇賀荘</t>
  </si>
  <si>
    <t>南</t>
  </si>
  <si>
    <t>能義</t>
  </si>
  <si>
    <t>飯梨</t>
  </si>
  <si>
    <t>荒島</t>
  </si>
  <si>
    <t>赤江</t>
  </si>
  <si>
    <t>広瀬</t>
  </si>
  <si>
    <t>比田</t>
  </si>
  <si>
    <t>山佐</t>
  </si>
  <si>
    <t>布部</t>
  </si>
  <si>
    <t>安田</t>
  </si>
  <si>
    <t>母里</t>
  </si>
  <si>
    <t>井尻</t>
  </si>
  <si>
    <t>赤屋</t>
  </si>
  <si>
    <t>安来</t>
    <rPh sb="0" eb="2">
      <t>ヤスギ</t>
    </rPh>
    <phoneticPr fontId="11"/>
  </si>
  <si>
    <t>湖南</t>
  </si>
  <si>
    <t>湖東</t>
  </si>
  <si>
    <t>湖北</t>
  </si>
  <si>
    <t>鹿島</t>
  </si>
  <si>
    <t>東出雲</t>
  </si>
  <si>
    <t>中学校</t>
    <rPh sb="0" eb="3">
      <t>チュウガッコウ</t>
    </rPh>
    <phoneticPr fontId="11"/>
  </si>
  <si>
    <t>伯太</t>
  </si>
  <si>
    <t>八束学園</t>
    <rPh sb="0" eb="2">
      <t>ヤツカ</t>
    </rPh>
    <rPh sb="2" eb="4">
      <t>ガクエン</t>
    </rPh>
    <phoneticPr fontId="1"/>
  </si>
  <si>
    <t>玉湯学園</t>
    <rPh sb="0" eb="2">
      <t>タマユ</t>
    </rPh>
    <rPh sb="2" eb="4">
      <t>ガクエン</t>
    </rPh>
    <phoneticPr fontId="1"/>
  </si>
  <si>
    <t>義務教育学校</t>
    <rPh sb="0" eb="6">
      <t>ギムキョウイクガッコウ</t>
    </rPh>
    <phoneticPr fontId="11"/>
  </si>
  <si>
    <t>松江一中</t>
    <rPh sb="0" eb="4">
      <t>マツエ1チュウ</t>
    </rPh>
    <phoneticPr fontId="11"/>
  </si>
  <si>
    <t>松江二中</t>
    <rPh sb="0" eb="2">
      <t>マツエ</t>
    </rPh>
    <rPh sb="2" eb="4">
      <t>ニチュウ</t>
    </rPh>
    <phoneticPr fontId="11"/>
  </si>
  <si>
    <t>松江三中</t>
    <rPh sb="0" eb="2">
      <t>マツエ</t>
    </rPh>
    <rPh sb="2" eb="3">
      <t>ミ</t>
    </rPh>
    <rPh sb="3" eb="4">
      <t>チュウ</t>
    </rPh>
    <phoneticPr fontId="11"/>
  </si>
  <si>
    <t>松江四中</t>
    <rPh sb="0" eb="2">
      <t>マツエ</t>
    </rPh>
    <rPh sb="2" eb="4">
      <t>ヨンチュウ</t>
    </rPh>
    <phoneticPr fontId="11"/>
  </si>
  <si>
    <t>安来一中</t>
    <rPh sb="0" eb="2">
      <t>ヤスギ</t>
    </rPh>
    <phoneticPr fontId="11"/>
  </si>
  <si>
    <t>安来二中</t>
    <rPh sb="0" eb="2">
      <t>ヤスギ</t>
    </rPh>
    <rPh sb="2" eb="3">
      <t>2</t>
    </rPh>
    <phoneticPr fontId="11"/>
  </si>
  <si>
    <t>安来三中</t>
    <rPh sb="0" eb="2">
      <t>ヤスギ</t>
    </rPh>
    <rPh sb="2" eb="3">
      <t>3</t>
    </rPh>
    <phoneticPr fontId="11"/>
  </si>
  <si>
    <t>出雲</t>
    <rPh sb="0" eb="2">
      <t>イズモ</t>
    </rPh>
    <phoneticPr fontId="11"/>
  </si>
  <si>
    <t>小学校</t>
    <rPh sb="0" eb="3">
      <t>ショウガッコウ</t>
    </rPh>
    <phoneticPr fontId="11"/>
  </si>
  <si>
    <t>大津</t>
  </si>
  <si>
    <t>上津</t>
  </si>
  <si>
    <t>塩冶</t>
  </si>
  <si>
    <t>神戸川</t>
  </si>
  <si>
    <t>若松</t>
  </si>
  <si>
    <t>高松</t>
  </si>
  <si>
    <t>四絡</t>
  </si>
  <si>
    <t>高浜</t>
  </si>
  <si>
    <t>北陽</t>
  </si>
  <si>
    <t>みなみ</t>
  </si>
  <si>
    <t>稗原</t>
  </si>
  <si>
    <t>神西</t>
  </si>
  <si>
    <t>平田</t>
  </si>
  <si>
    <t>灘分</t>
  </si>
  <si>
    <t>さくら</t>
  </si>
  <si>
    <t>朝陽</t>
    <rPh sb="0" eb="1">
      <t>アサ</t>
    </rPh>
    <rPh sb="1" eb="2">
      <t>ヨウ</t>
    </rPh>
    <phoneticPr fontId="1"/>
  </si>
  <si>
    <t>伊野</t>
  </si>
  <si>
    <t>須佐</t>
  </si>
  <si>
    <t>多伎</t>
    <rPh sb="0" eb="2">
      <t>タキ</t>
    </rPh>
    <phoneticPr fontId="1"/>
  </si>
  <si>
    <t>湖陵</t>
  </si>
  <si>
    <t>大社</t>
  </si>
  <si>
    <t>荒木</t>
  </si>
  <si>
    <t>遥堪</t>
  </si>
  <si>
    <t>荘原</t>
  </si>
  <si>
    <t>西野</t>
  </si>
  <si>
    <t>中部</t>
  </si>
  <si>
    <t>出東</t>
  </si>
  <si>
    <t>大東</t>
  </si>
  <si>
    <t>西</t>
  </si>
  <si>
    <t>佐世</t>
  </si>
  <si>
    <t>阿用</t>
  </si>
  <si>
    <t>海潮</t>
  </si>
  <si>
    <t>加茂</t>
  </si>
  <si>
    <t>木次</t>
  </si>
  <si>
    <t>斐伊</t>
  </si>
  <si>
    <t>寺領</t>
  </si>
  <si>
    <t>西日登</t>
  </si>
  <si>
    <t>三刀屋</t>
  </si>
  <si>
    <t>鍋山</t>
  </si>
  <si>
    <t>吉田</t>
  </si>
  <si>
    <t>田井</t>
  </si>
  <si>
    <t>掛合</t>
    <rPh sb="0" eb="2">
      <t>カケアイ</t>
    </rPh>
    <phoneticPr fontId="1"/>
  </si>
  <si>
    <t>雲南</t>
    <rPh sb="0" eb="2">
      <t>ウンナン</t>
    </rPh>
    <phoneticPr fontId="11"/>
  </si>
  <si>
    <t>布勢</t>
  </si>
  <si>
    <t>三成</t>
  </si>
  <si>
    <t>亀嵩</t>
  </si>
  <si>
    <t>阿井</t>
  </si>
  <si>
    <t>三沢</t>
  </si>
  <si>
    <t>横田</t>
  </si>
  <si>
    <t>奥出雲</t>
    <rPh sb="0" eb="3">
      <t>オクイズモ</t>
    </rPh>
    <phoneticPr fontId="11"/>
  </si>
  <si>
    <t>飯南</t>
    <rPh sb="0" eb="2">
      <t>イイナン</t>
    </rPh>
    <phoneticPr fontId="11"/>
  </si>
  <si>
    <t>頓原</t>
  </si>
  <si>
    <t>志々</t>
  </si>
  <si>
    <t>赤名</t>
  </si>
  <si>
    <t>来島</t>
  </si>
  <si>
    <t>市立</t>
    <rPh sb="0" eb="2">
      <t>シリツ</t>
    </rPh>
    <phoneticPr fontId="11"/>
  </si>
  <si>
    <t>河南</t>
  </si>
  <si>
    <t>浜山</t>
  </si>
  <si>
    <t>向陽</t>
    <rPh sb="0" eb="2">
      <t>コウヨウ</t>
    </rPh>
    <phoneticPr fontId="1"/>
  </si>
  <si>
    <t>佐田</t>
  </si>
  <si>
    <t>多伎</t>
  </si>
  <si>
    <t>斐川東</t>
  </si>
  <si>
    <t>斐川西</t>
  </si>
  <si>
    <t>出雲一中</t>
    <rPh sb="0" eb="2">
      <t>イズモ</t>
    </rPh>
    <phoneticPr fontId="11"/>
  </si>
  <si>
    <t>出雲二中</t>
    <rPh sb="0" eb="2">
      <t>イズモ</t>
    </rPh>
    <phoneticPr fontId="11"/>
  </si>
  <si>
    <t>出雲三中</t>
    <rPh sb="0" eb="2">
      <t>イズモ</t>
    </rPh>
    <phoneticPr fontId="11"/>
  </si>
  <si>
    <t>掛合</t>
  </si>
  <si>
    <t>仁多</t>
  </si>
  <si>
    <t>赤来</t>
  </si>
  <si>
    <t>益田</t>
  </si>
  <si>
    <t>高津</t>
  </si>
  <si>
    <t>吉田南</t>
  </si>
  <si>
    <t>鎌手</t>
  </si>
  <si>
    <t>真砂</t>
  </si>
  <si>
    <t>豊川</t>
  </si>
  <si>
    <t>西益田</t>
  </si>
  <si>
    <t>中西</t>
  </si>
  <si>
    <t>東仙道</t>
  </si>
  <si>
    <t>都茂</t>
  </si>
  <si>
    <t>匹見</t>
  </si>
  <si>
    <t>益田</t>
    <rPh sb="0" eb="2">
      <t>マスダ</t>
    </rPh>
    <phoneticPr fontId="11"/>
  </si>
  <si>
    <t>戸田</t>
    <phoneticPr fontId="11"/>
  </si>
  <si>
    <t>桂平</t>
    <phoneticPr fontId="11"/>
  </si>
  <si>
    <t>津和野</t>
  </si>
  <si>
    <t>木部</t>
  </si>
  <si>
    <t>日原</t>
  </si>
  <si>
    <t>青原</t>
  </si>
  <si>
    <t>津和野</t>
    <rPh sb="0" eb="3">
      <t>ツワノ</t>
    </rPh>
    <phoneticPr fontId="11"/>
  </si>
  <si>
    <t>柿木</t>
  </si>
  <si>
    <t>七日市</t>
  </si>
  <si>
    <t>朝倉</t>
  </si>
  <si>
    <t>六日市</t>
  </si>
  <si>
    <t>蔵木</t>
  </si>
  <si>
    <t>吉賀</t>
  </si>
  <si>
    <t>吉賀</t>
    <rPh sb="0" eb="2">
      <t>ヨシカ</t>
    </rPh>
    <phoneticPr fontId="11"/>
  </si>
  <si>
    <t>益田東</t>
  </si>
  <si>
    <t>東陽</t>
  </si>
  <si>
    <t>小野</t>
  </si>
  <si>
    <t>美都</t>
  </si>
  <si>
    <t>今市</t>
    <phoneticPr fontId="11"/>
  </si>
  <si>
    <t>隠岐</t>
    <rPh sb="0" eb="2">
      <t>オキ</t>
    </rPh>
    <phoneticPr fontId="11"/>
  </si>
  <si>
    <t>海士</t>
  </si>
  <si>
    <t>海士</t>
    <rPh sb="0" eb="2">
      <t>アマ</t>
    </rPh>
    <phoneticPr fontId="11"/>
  </si>
  <si>
    <t>西ノ島</t>
  </si>
  <si>
    <t>西ノ島</t>
    <rPh sb="0" eb="1">
      <t>ニシ</t>
    </rPh>
    <rPh sb="2" eb="3">
      <t>シマ</t>
    </rPh>
    <phoneticPr fontId="11"/>
  </si>
  <si>
    <t>知夫</t>
  </si>
  <si>
    <t>知夫</t>
    <rPh sb="0" eb="2">
      <t>チブ</t>
    </rPh>
    <phoneticPr fontId="11"/>
  </si>
  <si>
    <t>隠岐の島</t>
    <rPh sb="0" eb="2">
      <t>オキ</t>
    </rPh>
    <rPh sb="3" eb="4">
      <t>シマ</t>
    </rPh>
    <phoneticPr fontId="11"/>
  </si>
  <si>
    <t>村立</t>
    <rPh sb="0" eb="2">
      <t>ソンリツ</t>
    </rPh>
    <phoneticPr fontId="11"/>
  </si>
  <si>
    <t>福井</t>
  </si>
  <si>
    <t>西郷</t>
  </si>
  <si>
    <t>中条</t>
  </si>
  <si>
    <t>有木</t>
  </si>
  <si>
    <t>磯</t>
    <rPh sb="0" eb="1">
      <t>イソ</t>
    </rPh>
    <phoneticPr fontId="1"/>
  </si>
  <si>
    <t>北</t>
    <rPh sb="0" eb="1">
      <t>キタ</t>
    </rPh>
    <phoneticPr fontId="1"/>
  </si>
  <si>
    <t>五箇</t>
  </si>
  <si>
    <t>都万</t>
  </si>
  <si>
    <t>西郷南</t>
  </si>
  <si>
    <t>◇研修情報システム　学校ページ　［報告書提出］から本調査書を電子データで提出</t>
    <rPh sb="1" eb="5">
      <t>ケンシュウジョウホウ</t>
    </rPh>
    <rPh sb="10" eb="12">
      <t>ガッコウ</t>
    </rPh>
    <rPh sb="17" eb="20">
      <t>ホウコクショ</t>
    </rPh>
    <rPh sb="20" eb="22">
      <t>テイシュツ</t>
    </rPh>
    <rPh sb="25" eb="29">
      <t>ホンチョウサショ</t>
    </rPh>
    <rPh sb="30" eb="32">
      <t>デンシ</t>
    </rPh>
    <rPh sb="36" eb="38">
      <t>テイシュツ</t>
    </rPh>
    <phoneticPr fontId="11"/>
  </si>
  <si>
    <t>　※ファイル名の先頭に（学校名）を付して送付してください。</t>
    <rPh sb="6" eb="7">
      <t>メイ</t>
    </rPh>
    <rPh sb="8" eb="10">
      <t>セントウ</t>
    </rPh>
    <rPh sb="12" eb="15">
      <t>ガッコウメイ</t>
    </rPh>
    <rPh sb="17" eb="18">
      <t>フ</t>
    </rPh>
    <phoneticPr fontId="11"/>
  </si>
  <si>
    <t>「いる」の場合は，希望をご記入ください。</t>
    <rPh sb="5" eb="7">
      <t>バアイ</t>
    </rPh>
    <rPh sb="9" eb="11">
      <t>キボウ</t>
    </rPh>
    <rPh sb="13" eb="15">
      <t>キニュウ</t>
    </rPh>
    <phoneticPr fontId="11"/>
  </si>
  <si>
    <r>
      <t>（１）</t>
    </r>
    <r>
      <rPr>
        <b/>
        <sz val="14"/>
        <rFont val="HG丸ｺﾞｼｯｸM-PRO"/>
        <family val="3"/>
        <charset val="128"/>
      </rPr>
      <t>６年目研修対象者（教諭等）の学校訪問指導の希望………</t>
    </r>
    <phoneticPr fontId="11"/>
  </si>
  <si>
    <r>
      <t>（２）</t>
    </r>
    <r>
      <rPr>
        <b/>
        <sz val="14"/>
        <color rgb="FF000000"/>
        <rFont val="HG丸ｺﾞｼｯｸM-PRO"/>
        <family val="3"/>
        <charset val="128"/>
      </rPr>
      <t>中堅教諭等資質向上</t>
    </r>
    <r>
      <rPr>
        <b/>
        <sz val="14"/>
        <rFont val="HG丸ｺﾞｼｯｸM-PRO"/>
        <family val="3"/>
        <charset val="128"/>
      </rPr>
      <t>研修対象者（教諭等）の学校訪問指導の希望</t>
    </r>
    <r>
      <rPr>
        <b/>
        <sz val="14"/>
        <color rgb="FF000000"/>
        <rFont val="HG丸ｺﾞｼｯｸM-PRO"/>
        <family val="3"/>
        <charset val="128"/>
      </rPr>
      <t>…………</t>
    </r>
    <phoneticPr fontId="11"/>
  </si>
  <si>
    <t>授業研究希望の有無１</t>
    <rPh sb="0" eb="4">
      <t>ジュギョウケンキュウ</t>
    </rPh>
    <rPh sb="4" eb="6">
      <t>キボウ</t>
    </rPh>
    <rPh sb="7" eb="9">
      <t>ウム</t>
    </rPh>
    <phoneticPr fontId="11"/>
  </si>
  <si>
    <t>授業研究希望の有無２</t>
    <rPh sb="0" eb="4">
      <t>ジュギョウケンキュウ</t>
    </rPh>
    <rPh sb="4" eb="6">
      <t>キボウ</t>
    </rPh>
    <rPh sb="7" eb="9">
      <t>ウム</t>
    </rPh>
    <phoneticPr fontId="11"/>
  </si>
  <si>
    <t>授業研究希望の有無３</t>
    <rPh sb="0" eb="4">
      <t>ジュギョウケンキュウ</t>
    </rPh>
    <rPh sb="4" eb="6">
      <t>キボウ</t>
    </rPh>
    <rPh sb="7" eb="9">
      <t>ウム</t>
    </rPh>
    <phoneticPr fontId="11"/>
  </si>
  <si>
    <t>　年間1回のみ</t>
  </si>
  <si>
    <t>養護教諭</t>
    <rPh sb="0" eb="4">
      <t>ヨウゴキョウユ</t>
    </rPh>
    <phoneticPr fontId="11"/>
  </si>
  <si>
    <t>栄養教諭</t>
    <rPh sb="0" eb="4">
      <t>エイヨウキョウユ</t>
    </rPh>
    <phoneticPr fontId="11"/>
  </si>
  <si>
    <t>事務職員</t>
    <rPh sb="0" eb="4">
      <t>ジムショクイン</t>
    </rPh>
    <phoneticPr fontId="11"/>
  </si>
  <si>
    <t>職種</t>
    <rPh sb="0" eb="2">
      <t>ショクシュ</t>
    </rPh>
    <phoneticPr fontId="11"/>
  </si>
  <si>
    <t>（２）新任教職員研修対象者（養護・栄養・事務）</t>
    <rPh sb="3" eb="10">
      <t>シンニンキョウショクインケンシュウ</t>
    </rPh>
    <rPh sb="10" eb="13">
      <t>タイショウシャ</t>
    </rPh>
    <rPh sb="14" eb="16">
      <t>ヨウゴ</t>
    </rPh>
    <rPh sb="17" eb="19">
      <t>エイヨウ</t>
    </rPh>
    <rPh sb="20" eb="22">
      <t>ジム</t>
    </rPh>
    <phoneticPr fontId="11"/>
  </si>
  <si>
    <t>「いる」の場合は，２学期の訪問についての希望日をご記入ください。　※1学期の訪問日については、教育センターより通知する</t>
    <rPh sb="5" eb="7">
      <t>バアイ</t>
    </rPh>
    <rPh sb="10" eb="12">
      <t>ガッキ</t>
    </rPh>
    <rPh sb="13" eb="15">
      <t>ホウモン</t>
    </rPh>
    <rPh sb="20" eb="22">
      <t>キボウ</t>
    </rPh>
    <rPh sb="22" eb="23">
      <t>ビ</t>
    </rPh>
    <rPh sb="25" eb="27">
      <t>キニュウ</t>
    </rPh>
    <phoneticPr fontId="11"/>
  </si>
  <si>
    <t>養護</t>
    <rPh sb="0" eb="2">
      <t>ヨウゴ</t>
    </rPh>
    <phoneticPr fontId="11"/>
  </si>
  <si>
    <t>栄養</t>
    <rPh sb="0" eb="2">
      <t>エイヨウ</t>
    </rPh>
    <phoneticPr fontId="11"/>
  </si>
  <si>
    <t>あり</t>
    <phoneticPr fontId="11"/>
  </si>
  <si>
    <t>なし</t>
    <phoneticPr fontId="11"/>
  </si>
  <si>
    <t>備考</t>
    <rPh sb="0" eb="2">
      <t>ビコウ</t>
    </rPh>
    <phoneticPr fontId="11"/>
  </si>
  <si>
    <t>未定</t>
    <rPh sb="0" eb="2">
      <t>ミテイ</t>
    </rPh>
    <phoneticPr fontId="11"/>
  </si>
  <si>
    <t>※その他の場合、備考欄にご記入ください。</t>
    <rPh sb="3" eb="4">
      <t>タ</t>
    </rPh>
    <rPh sb="5" eb="7">
      <t>バアイ</t>
    </rPh>
    <rPh sb="8" eb="11">
      <t>ビコウラン</t>
    </rPh>
    <rPh sb="13" eb="15">
      <t>キニュウ</t>
    </rPh>
    <phoneticPr fontId="11"/>
  </si>
  <si>
    <t>総合</t>
    <rPh sb="0" eb="2">
      <t>ソウゴウ</t>
    </rPh>
    <phoneticPr fontId="11"/>
  </si>
  <si>
    <t>教科・研究協議等</t>
    <rPh sb="3" eb="5">
      <t>ケンキュウ</t>
    </rPh>
    <rPh sb="5" eb="7">
      <t>キョウギ</t>
    </rPh>
    <phoneticPr fontId="11"/>
  </si>
  <si>
    <t>希望なし</t>
    <rPh sb="0" eb="2">
      <t>キボウ</t>
    </rPh>
    <phoneticPr fontId="11"/>
  </si>
  <si>
    <t>教科・研究協議等</t>
    <phoneticPr fontId="11"/>
  </si>
  <si>
    <t>選択してください。</t>
    <rPh sb="0" eb="2">
      <t>センタク</t>
    </rPh>
    <phoneticPr fontId="11"/>
  </si>
  <si>
    <r>
      <t>Ⅱ‐A　校内研究・研修に係る訪問指導</t>
    </r>
    <r>
      <rPr>
        <b/>
        <sz val="16"/>
        <color theme="5" tint="-0.499984740745262"/>
        <rFont val="HG丸ｺﾞｼｯｸM-PRO"/>
        <family val="3"/>
        <charset val="128"/>
      </rPr>
      <t>（６年目、中堅研の学校訪問調査）</t>
    </r>
    <rPh sb="4" eb="6">
      <t>コウナイ</t>
    </rPh>
    <rPh sb="6" eb="8">
      <t>ケンキュウ</t>
    </rPh>
    <rPh sb="9" eb="11">
      <t>ケンシュウ</t>
    </rPh>
    <rPh sb="12" eb="13">
      <t>カカ</t>
    </rPh>
    <rPh sb="14" eb="16">
      <t>ホウモン</t>
    </rPh>
    <rPh sb="16" eb="18">
      <t>シドウ</t>
    </rPh>
    <rPh sb="20" eb="22">
      <t>ネンメ</t>
    </rPh>
    <rPh sb="23" eb="25">
      <t>チュウケン</t>
    </rPh>
    <rPh sb="25" eb="26">
      <t>ケン</t>
    </rPh>
    <rPh sb="27" eb="29">
      <t>ガッコウ</t>
    </rPh>
    <rPh sb="29" eb="31">
      <t>ホウモン</t>
    </rPh>
    <rPh sb="31" eb="33">
      <t>チョウサ</t>
    </rPh>
    <phoneticPr fontId="11"/>
  </si>
  <si>
    <t>備考①</t>
    <rPh sb="0" eb="2">
      <t>ビコウ</t>
    </rPh>
    <phoneticPr fontId="11"/>
  </si>
  <si>
    <t>備考②</t>
    <rPh sb="0" eb="2">
      <t>ビコウ</t>
    </rPh>
    <phoneticPr fontId="11"/>
  </si>
  <si>
    <t>備考③</t>
    <rPh sb="0" eb="2">
      <t>ビコウ</t>
    </rPh>
    <phoneticPr fontId="11"/>
  </si>
  <si>
    <t>該当あり</t>
    <rPh sb="0" eb="2">
      <t>ガイトウ</t>
    </rPh>
    <phoneticPr fontId="11"/>
  </si>
  <si>
    <t>該当なし</t>
    <rPh sb="0" eb="2">
      <t>ガイトウ</t>
    </rPh>
    <phoneticPr fontId="11"/>
  </si>
  <si>
    <r>
      <t>※2回目について、小学校教諭の研究授業及び研究協議は希望制ですが、
　面談は実施しますので希望日を必ず入力してください。
　</t>
    </r>
    <r>
      <rPr>
        <sz val="14"/>
        <color rgb="FF000000"/>
        <rFont val="HG丸ｺﾞｼｯｸM-PRO"/>
        <family val="3"/>
        <charset val="128"/>
      </rPr>
      <t>特別支援学級担任については研究授業及び研究協議は必ず行います。</t>
    </r>
    <rPh sb="2" eb="4">
      <t>カイメ</t>
    </rPh>
    <rPh sb="9" eb="14">
      <t>ショウガッコウキョウユ</t>
    </rPh>
    <rPh sb="15" eb="19">
      <t>ケンキュウジュギョウ</t>
    </rPh>
    <rPh sb="19" eb="20">
      <t>オヨ</t>
    </rPh>
    <rPh sb="21" eb="25">
      <t>ケンキュウキョウギ</t>
    </rPh>
    <rPh sb="26" eb="29">
      <t>キボウセイ</t>
    </rPh>
    <rPh sb="35" eb="37">
      <t>メンダン</t>
    </rPh>
    <rPh sb="38" eb="40">
      <t>ジッシ</t>
    </rPh>
    <rPh sb="45" eb="48">
      <t>キボウビ</t>
    </rPh>
    <rPh sb="49" eb="50">
      <t>カナラ</t>
    </rPh>
    <rPh sb="51" eb="53">
      <t>ニュウリョク</t>
    </rPh>
    <rPh sb="75" eb="79">
      <t>ケンキュウジュギョウ</t>
    </rPh>
    <rPh sb="79" eb="80">
      <t>オヨ</t>
    </rPh>
    <rPh sb="81" eb="85">
      <t>ケンキュウキョウギ</t>
    </rPh>
    <rPh sb="86" eb="87">
      <t>カナラ</t>
    </rPh>
    <rPh sb="88" eb="89">
      <t>オコナ</t>
    </rPh>
    <phoneticPr fontId="11"/>
  </si>
  <si>
    <r>
      <rPr>
        <sz val="12"/>
        <color rgb="FF000000"/>
        <rFont val="HG丸ｺﾞｼｯｸM-PRO"/>
        <family val="3"/>
        <charset val="128"/>
      </rPr>
      <t>教育センターより通知する</t>
    </r>
    <r>
      <rPr>
        <sz val="11"/>
        <color rgb="FF000000"/>
        <rFont val="HG丸ｺﾞｼｯｸM-PRO"/>
        <family val="3"/>
        <charset val="128"/>
      </rPr>
      <t xml:space="preserve">
</t>
    </r>
    <r>
      <rPr>
        <b/>
        <sz val="11"/>
        <color rgb="FF000000"/>
        <rFont val="HG丸ｺﾞｼｯｸM-PRO"/>
        <family val="3"/>
        <charset val="128"/>
      </rPr>
      <t>（※隠岐管内の方は、隠岐教育事務所より通知する）</t>
    </r>
    <rPh sb="0" eb="2">
      <t>キョウイク</t>
    </rPh>
    <rPh sb="8" eb="10">
      <t>ツウチ</t>
    </rPh>
    <rPh sb="15" eb="17">
      <t>オキ</t>
    </rPh>
    <rPh sb="17" eb="19">
      <t>カンナイ</t>
    </rPh>
    <rPh sb="20" eb="21">
      <t>カタ</t>
    </rPh>
    <rPh sb="23" eb="25">
      <t>オキ</t>
    </rPh>
    <rPh sb="25" eb="27">
      <t>キョウイク</t>
    </rPh>
    <rPh sb="27" eb="30">
      <t>ジムショ</t>
    </rPh>
    <rPh sb="32" eb="34">
      <t>ツウチ</t>
    </rPh>
    <phoneticPr fontId="11"/>
  </si>
  <si>
    <t>3ページ</t>
    <phoneticPr fontId="11"/>
  </si>
  <si>
    <t>7年</t>
    <rPh sb="1" eb="2">
      <t>ネン</t>
    </rPh>
    <phoneticPr fontId="11"/>
  </si>
  <si>
    <t>8年</t>
    <rPh sb="1" eb="2">
      <t>ネン</t>
    </rPh>
    <phoneticPr fontId="11"/>
  </si>
  <si>
    <t>9年</t>
    <rPh sb="1" eb="2">
      <t>ネン</t>
    </rPh>
    <phoneticPr fontId="11"/>
  </si>
  <si>
    <t>※養護教諭、栄養教諭は教科等、学年等のリストから職種を選んでください。</t>
    <rPh sb="1" eb="3">
      <t>ヨウゴ</t>
    </rPh>
    <rPh sb="3" eb="5">
      <t>キョウユ</t>
    </rPh>
    <rPh sb="6" eb="10">
      <t>エイヨウキョウユ</t>
    </rPh>
    <rPh sb="11" eb="14">
      <t>キョウカトウ</t>
    </rPh>
    <rPh sb="15" eb="18">
      <t>ガクネントウ</t>
    </rPh>
    <rPh sb="24" eb="26">
      <t>ショクシュ</t>
    </rPh>
    <rPh sb="27" eb="28">
      <t>エラ</t>
    </rPh>
    <phoneticPr fontId="11"/>
  </si>
  <si>
    <r>
      <t>希望理由（研究大会等との関連，学校の現状，希望する教科等及び研究の方向性 等）※書ける範囲で記入
　　　　</t>
    </r>
    <r>
      <rPr>
        <b/>
        <sz val="11"/>
        <color rgb="FF000000"/>
        <rFont val="HG丸ｺﾞｼｯｸM-PRO"/>
        <family val="3"/>
        <charset val="128"/>
      </rPr>
      <t>　</t>
    </r>
    <r>
      <rPr>
        <u/>
        <sz val="11"/>
        <color rgb="FF000000"/>
        <rFont val="HG丸ｺﾞｼｯｸM-PRO"/>
        <family val="3"/>
        <charset val="128"/>
      </rPr>
      <t>既に昨年度から関わっている指導主事、指導助言者がいれば、希望理由欄に併せて記入してください。</t>
    </r>
    <r>
      <rPr>
        <sz val="11"/>
        <color rgb="FF000000"/>
        <rFont val="HG丸ｺﾞｼｯｸM-PRO"/>
        <family val="3"/>
        <charset val="128"/>
      </rPr>
      <t xml:space="preserve">
</t>
    </r>
    <rPh sb="5" eb="7">
      <t>ケンキュウ</t>
    </rPh>
    <rPh sb="7" eb="9">
      <t>タイカイ</t>
    </rPh>
    <rPh sb="9" eb="10">
      <t>トウ</t>
    </rPh>
    <rPh sb="12" eb="14">
      <t>カンレン</t>
    </rPh>
    <rPh sb="15" eb="17">
      <t>ガッコウ</t>
    </rPh>
    <rPh sb="18" eb="20">
      <t>ゲンジョウ</t>
    </rPh>
    <rPh sb="21" eb="23">
      <t>キボウ</t>
    </rPh>
    <rPh sb="25" eb="27">
      <t>キョウカ</t>
    </rPh>
    <rPh sb="27" eb="28">
      <t>トウ</t>
    </rPh>
    <rPh sb="28" eb="29">
      <t>オヨ</t>
    </rPh>
    <rPh sb="54" eb="55">
      <t>スデ</t>
    </rPh>
    <rPh sb="56" eb="59">
      <t>サクネンド</t>
    </rPh>
    <rPh sb="61" eb="62">
      <t>カカ</t>
    </rPh>
    <rPh sb="67" eb="71">
      <t>シドウシュジ</t>
    </rPh>
    <rPh sb="72" eb="74">
      <t>シドウ</t>
    </rPh>
    <rPh sb="74" eb="76">
      <t>ジョゲン</t>
    </rPh>
    <rPh sb="76" eb="77">
      <t>シャ</t>
    </rPh>
    <rPh sb="82" eb="84">
      <t>キボウ</t>
    </rPh>
    <rPh sb="84" eb="86">
      <t>リユウ</t>
    </rPh>
    <rPh sb="86" eb="87">
      <t>ラン</t>
    </rPh>
    <rPh sb="88" eb="89">
      <t>アワ</t>
    </rPh>
    <rPh sb="91" eb="93">
      <t>キニュウ</t>
    </rPh>
    <phoneticPr fontId="11"/>
  </si>
  <si>
    <t>〇　継続型訪問の希望はありますか。</t>
    <rPh sb="5" eb="7">
      <t>ホウモン</t>
    </rPh>
    <rPh sb="8" eb="10">
      <t>キボウ</t>
    </rPh>
    <phoneticPr fontId="11"/>
  </si>
  <si>
    <r>
      <t>Ⅰ　継続型訪問指導</t>
    </r>
    <r>
      <rPr>
        <b/>
        <sz val="12"/>
        <rFont val="HG丸ｺﾞｼｯｸM-PRO"/>
        <family val="3"/>
        <charset val="128"/>
      </rPr>
      <t>（国や県の研究指定、県教研関連の研究大会等を控える学校を対象とする）</t>
    </r>
    <rPh sb="2" eb="4">
      <t>ケイゾク</t>
    </rPh>
    <rPh sb="4" eb="5">
      <t>ガタ</t>
    </rPh>
    <rPh sb="5" eb="7">
      <t>ホウモン</t>
    </rPh>
    <rPh sb="10" eb="11">
      <t>クニ</t>
    </rPh>
    <rPh sb="12" eb="13">
      <t>ケン</t>
    </rPh>
    <rPh sb="14" eb="16">
      <t>ケンキュウ</t>
    </rPh>
    <rPh sb="16" eb="18">
      <t>シテイ</t>
    </rPh>
    <rPh sb="19" eb="22">
      <t>ケンキョウケン</t>
    </rPh>
    <rPh sb="22" eb="24">
      <t>カンレン</t>
    </rPh>
    <rPh sb="25" eb="27">
      <t>ケンキュウ</t>
    </rPh>
    <rPh sb="27" eb="29">
      <t>タイカイ</t>
    </rPh>
    <rPh sb="29" eb="30">
      <t>トウ</t>
    </rPh>
    <rPh sb="31" eb="32">
      <t>ヒカ</t>
    </rPh>
    <rPh sb="34" eb="36">
      <t>ガッコウ</t>
    </rPh>
    <rPh sb="37" eb="39">
      <t>タイショウ</t>
    </rPh>
    <phoneticPr fontId="11"/>
  </si>
  <si>
    <t>旅伏</t>
    <rPh sb="0" eb="2">
      <t>タブシ</t>
    </rPh>
    <phoneticPr fontId="11"/>
  </si>
  <si>
    <t>小学校</t>
    <rPh sb="0" eb="3">
      <t>ショウガッコウ</t>
    </rPh>
    <phoneticPr fontId="11"/>
  </si>
  <si>
    <t>※市郡教研や大会等を伴わない校内研修における学校訪問は、中途申請を活用してください。</t>
    <rPh sb="1" eb="2">
      <t>シ</t>
    </rPh>
    <rPh sb="2" eb="3">
      <t>グン</t>
    </rPh>
    <rPh sb="3" eb="4">
      <t>キョウ</t>
    </rPh>
    <rPh sb="4" eb="5">
      <t>ケン</t>
    </rPh>
    <rPh sb="6" eb="8">
      <t>タイカイ</t>
    </rPh>
    <rPh sb="8" eb="9">
      <t>トウ</t>
    </rPh>
    <rPh sb="10" eb="11">
      <t>トモナ</t>
    </rPh>
    <rPh sb="14" eb="16">
      <t>コウナイ</t>
    </rPh>
    <rPh sb="16" eb="18">
      <t>ケンシュウ</t>
    </rPh>
    <rPh sb="22" eb="24">
      <t>ガッコウ</t>
    </rPh>
    <rPh sb="24" eb="26">
      <t>ホウモン</t>
    </rPh>
    <rPh sb="28" eb="32">
      <t>チュウトシンセイ</t>
    </rPh>
    <rPh sb="33" eb="35">
      <t>カツヨウ</t>
    </rPh>
    <phoneticPr fontId="11"/>
  </si>
  <si>
    <t>大田一中</t>
    <phoneticPr fontId="11"/>
  </si>
  <si>
    <t>※訪問期間：６月1日～１月29日（ただし指導主事が訪問不可の日を除く。）</t>
    <rPh sb="1" eb="3">
      <t>ホウモン</t>
    </rPh>
    <rPh sb="3" eb="5">
      <t>キカン</t>
    </rPh>
    <rPh sb="7" eb="8">
      <t>ガツ</t>
    </rPh>
    <rPh sb="9" eb="10">
      <t>ニチ</t>
    </rPh>
    <rPh sb="12" eb="13">
      <t>ガツ</t>
    </rPh>
    <rPh sb="15" eb="16">
      <t>ニチ</t>
    </rPh>
    <phoneticPr fontId="11"/>
  </si>
  <si>
    <t>学年等</t>
    <phoneticPr fontId="11"/>
  </si>
  <si>
    <r>
      <t>★記入後，以下のように提出してください。 　　　　  　</t>
    </r>
    <r>
      <rPr>
        <b/>
        <sz val="12"/>
        <color rgb="FFFF0000"/>
        <rFont val="HG丸ｺﾞｼｯｸM-PRO"/>
        <family val="3"/>
        <charset val="128"/>
      </rPr>
      <t>提出締切 ４月２０日（月）</t>
    </r>
    <rPh sb="39" eb="40">
      <t>ゲツ</t>
    </rPh>
    <phoneticPr fontId="11"/>
  </si>
  <si>
    <t>※訪問期間：１回目 ５月１１日～７月１７日、２回目 ９月１日～１２月２２日（ただし指導主事が訪問不可の日を除く。）以下の期日には学校訪問指導を実施することができない。</t>
    <rPh sb="1" eb="3">
      <t>ホウモン</t>
    </rPh>
    <rPh sb="3" eb="5">
      <t>キカン</t>
    </rPh>
    <rPh sb="7" eb="9">
      <t>カイメ</t>
    </rPh>
    <rPh sb="11" eb="12">
      <t>ガツ</t>
    </rPh>
    <rPh sb="14" eb="15">
      <t>ニチ</t>
    </rPh>
    <rPh sb="17" eb="18">
      <t>ガツ</t>
    </rPh>
    <rPh sb="20" eb="21">
      <t>ニチ</t>
    </rPh>
    <rPh sb="23" eb="25">
      <t>カイメ</t>
    </rPh>
    <rPh sb="27" eb="28">
      <t>ガツ</t>
    </rPh>
    <rPh sb="29" eb="30">
      <t>ニチ</t>
    </rPh>
    <rPh sb="33" eb="34">
      <t>ガツ</t>
    </rPh>
    <rPh sb="36" eb="37">
      <t>ニチ</t>
    </rPh>
    <rPh sb="41" eb="43">
      <t>シドウ</t>
    </rPh>
    <rPh sb="43" eb="45">
      <t>シュジ</t>
    </rPh>
    <rPh sb="46" eb="48">
      <t>ホウモン</t>
    </rPh>
    <rPh sb="48" eb="50">
      <t>フカ</t>
    </rPh>
    <rPh sb="51" eb="52">
      <t>ヒ</t>
    </rPh>
    <rPh sb="53" eb="54">
      <t>ノゾ</t>
    </rPh>
    <phoneticPr fontId="11"/>
  </si>
  <si>
    <t>※訪問期間：９月１日～１２月２２日（事務職員については１０月３０日まで。ただし指導主事が訪問不可の日を除く。）以下の期日には学校訪問指導を実施することができない。</t>
    <rPh sb="1" eb="3">
      <t>ホウモン</t>
    </rPh>
    <rPh sb="3" eb="5">
      <t>キカン</t>
    </rPh>
    <rPh sb="7" eb="8">
      <t>ガツ</t>
    </rPh>
    <rPh sb="9" eb="10">
      <t>ニチ</t>
    </rPh>
    <rPh sb="13" eb="14">
      <t>ガツ</t>
    </rPh>
    <rPh sb="17" eb="21">
      <t>ジムショクイン</t>
    </rPh>
    <phoneticPr fontId="11"/>
  </si>
  <si>
    <r>
      <t xml:space="preserve">以下の期日には学校訪問指導を実施することができない。
◆指導主事会等開催予定日
</t>
    </r>
    <r>
      <rPr>
        <sz val="14"/>
        <color rgb="FFFF0000"/>
        <rFont val="HG丸ｺﾞｼｯｸM-PRO"/>
        <family val="3"/>
        <charset val="128"/>
      </rPr>
      <t>（7/13,　10/5,　1/18）</t>
    </r>
    <phoneticPr fontId="11"/>
  </si>
  <si>
    <t>　（10/5）</t>
    <phoneticPr fontId="11"/>
  </si>
  <si>
    <t>　（7/13,　10/5）</t>
    <phoneticPr fontId="11"/>
  </si>
  <si>
    <r>
      <t>　</t>
    </r>
    <r>
      <rPr>
        <b/>
        <sz val="12"/>
        <color rgb="FFC00000"/>
        <rFont val="HG丸ｺﾞｼｯｸM-PRO"/>
        <family val="3"/>
        <charset val="128"/>
      </rPr>
      <t>※該当がない場合も「なし」又は「いない」を選択し、必ず提出してください。</t>
    </r>
    <rPh sb="2" eb="4">
      <t>ガイトウ</t>
    </rPh>
    <rPh sb="7" eb="9">
      <t>バアイ</t>
    </rPh>
    <rPh sb="14" eb="15">
      <t>マタ</t>
    </rPh>
    <rPh sb="22" eb="24">
      <t>センタク</t>
    </rPh>
    <rPh sb="26" eb="27">
      <t>カナラ</t>
    </rPh>
    <rPh sb="28" eb="30">
      <t>テイシュツ</t>
    </rPh>
    <phoneticPr fontId="11"/>
  </si>
  <si>
    <t>教育事務所名</t>
    <rPh sb="0" eb="2">
      <t>キョウイク</t>
    </rPh>
    <rPh sb="2" eb="5">
      <t>ジムショ</t>
    </rPh>
    <rPh sb="5" eb="6">
      <t>メイ</t>
    </rPh>
    <phoneticPr fontId="11"/>
  </si>
  <si>
    <t>学校訪問指導等に係る調査書（小中義務教育学校用）１／３ページ</t>
    <rPh sb="6" eb="7">
      <t>トウ</t>
    </rPh>
    <rPh sb="15" eb="16">
      <t>チュウ</t>
    </rPh>
    <rPh sb="16" eb="20">
      <t>ギムキョウイク</t>
    </rPh>
    <phoneticPr fontId="11"/>
  </si>
  <si>
    <t>学校訪問指導等に係る調査書（小中義務教育学校用）２／３ページ</t>
    <rPh sb="6" eb="7">
      <t>トウ</t>
    </rPh>
    <rPh sb="15" eb="20">
      <t>チュウギムキョウイク</t>
    </rPh>
    <phoneticPr fontId="11"/>
  </si>
  <si>
    <t>学校訪問指導等に係る調査書（小中義務教育学校用）３／３ページ</t>
    <rPh sb="6" eb="7">
      <t>トウ</t>
    </rPh>
    <rPh sb="15" eb="20">
      <t>チュウギムキョウイク</t>
    </rPh>
    <phoneticPr fontId="11"/>
  </si>
  <si>
    <t>Ⅲ、Ⅳ　新任教職員研修に係る学校訪問指導等　(全対象校)</t>
    <rPh sb="4" eb="5">
      <t>シン</t>
    </rPh>
    <rPh sb="6" eb="9">
      <t>キョウショクイン</t>
    </rPh>
    <rPh sb="20" eb="21">
      <t>トウ</t>
    </rPh>
    <rPh sb="23" eb="26">
      <t>ゼンタイショウ</t>
    </rPh>
    <rPh sb="26" eb="27">
      <t>コウ</t>
    </rPh>
    <phoneticPr fontId="11"/>
  </si>
  <si>
    <r>
      <t xml:space="preserve">（１） </t>
    </r>
    <r>
      <rPr>
        <b/>
        <sz val="16"/>
        <color theme="9" tint="-0.499984740745262"/>
        <rFont val="HG丸ｺﾞｼｯｸM-PRO"/>
        <family val="3"/>
        <charset val="128"/>
      </rPr>
      <t>初任者</t>
    </r>
    <r>
      <rPr>
        <b/>
        <sz val="14"/>
        <color rgb="FF000000"/>
        <rFont val="HG丸ｺﾞｼｯｸM-PRO"/>
        <family val="3"/>
        <charset val="128"/>
      </rPr>
      <t>研修対象の新規採用者……………</t>
    </r>
    <rPh sb="4" eb="7">
      <t>ショニンシャ</t>
    </rPh>
    <rPh sb="7" eb="9">
      <t>ケンシュウ</t>
    </rPh>
    <rPh sb="9" eb="11">
      <t>タイショウ</t>
    </rPh>
    <rPh sb="12" eb="14">
      <t>シンキ</t>
    </rPh>
    <rPh sb="14" eb="16">
      <t>サイヨウ</t>
    </rPh>
    <rPh sb="16" eb="17">
      <t>シャ</t>
    </rPh>
    <phoneticPr fontId="11"/>
  </si>
  <si>
    <r>
      <t>（２）新任</t>
    </r>
    <r>
      <rPr>
        <b/>
        <sz val="16"/>
        <color theme="9" tint="-0.499984740745262"/>
        <rFont val="HG丸ｺﾞｼｯｸM-PRO"/>
        <family val="3"/>
        <charset val="128"/>
      </rPr>
      <t>教職員</t>
    </r>
    <r>
      <rPr>
        <b/>
        <sz val="14"/>
        <rFont val="HG丸ｺﾞｼｯｸM-PRO"/>
        <family val="3"/>
        <charset val="128"/>
      </rPr>
      <t>研修（養護・栄養・事務）対象者……………</t>
    </r>
    <rPh sb="3" eb="8">
      <t>シンニンキョウショクイン</t>
    </rPh>
    <rPh sb="22" eb="23">
      <t>シャ</t>
    </rPh>
    <phoneticPr fontId="11"/>
  </si>
  <si>
    <t>←希望日は「2026/○/○」（半角）で入力</t>
    <rPh sb="1" eb="4">
      <t>キボウビ</t>
    </rPh>
    <rPh sb="16" eb="18">
      <t>ハンカク</t>
    </rPh>
    <rPh sb="20" eb="22">
      <t>ニュウリョク</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</si>
</sst>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d"/>
    <numFmt numFmtId="177" formatCode="aaa"/>
    <numFmt numFmtId="178" formatCode="yyyy/m/d;@"/>
    <numFmt numFmtId="179" formatCode="[&lt;=99999999]####\-####;\(00\)\ ####\-####"/>
    <numFmt numFmtId="180" formatCode="[$-411]ggge&quot;年&quot;m&quot;月&quot;d&quot;日&quot;;@"/>
    <numFmt numFmtId="181" formatCode="yyyy"/>
    <numFmt numFmtId="182" formatCode="General&quot;年度&quot;"/>
  </numFmts>
  <fonts count="35">
    <font>
      <sz val="11"/>
      <color theme="1"/>
      <name val="游ゴシック"/>
      <family val="2"/>
      <charset val="128"/>
      <scheme val="minor"/>
    </font>
    <font>
      <b/>
      <sz val="13"/>
      <color theme="3"/>
      <name val="游ゴシック"/>
      <family val="2"/>
      <charset val="128"/>
      <scheme val="minor"/>
    </font>
    <font>
      <sz val="15"/>
      <color rgb="FF000000"/>
      <name val="HG丸ｺﾞｼｯｸM-PRO"/>
      <family val="3"/>
      <charset val="128"/>
    </font>
    <font>
      <sz val="11"/>
      <color rgb="FF000000"/>
      <name val="HG丸ｺﾞｼｯｸM-PRO"/>
      <family val="3"/>
      <charset val="128"/>
    </font>
    <font>
      <b/>
      <u/>
      <sz val="14"/>
      <color rgb="FF000000"/>
      <name val="HG丸ｺﾞｼｯｸM-PRO"/>
      <family val="3"/>
      <charset val="128"/>
    </font>
    <font>
      <b/>
      <sz val="11"/>
      <color rgb="FF000000"/>
      <name val="HG丸ｺﾞｼｯｸM-PRO"/>
      <family val="3"/>
      <charset val="128"/>
    </font>
    <font>
      <b/>
      <sz val="18"/>
      <name val="HG丸ｺﾞｼｯｸM-PRO"/>
      <family val="3"/>
      <charset val="128"/>
    </font>
    <font>
      <b/>
      <sz val="14"/>
      <color rgb="FF000000"/>
      <name val="HG丸ｺﾞｼｯｸM-PRO"/>
      <family val="3"/>
      <charset val="128"/>
    </font>
    <font>
      <b/>
      <sz val="12"/>
      <color rgb="FF000000"/>
      <name val="HG丸ｺﾞｼｯｸM-PRO"/>
      <family val="3"/>
      <charset val="128"/>
    </font>
    <font>
      <sz val="10.5"/>
      <color rgb="FF000000"/>
      <name val="HG丸ｺﾞｼｯｸM-PRO"/>
      <family val="3"/>
      <charset val="128"/>
    </font>
    <font>
      <b/>
      <sz val="14"/>
      <name val="HG丸ｺﾞｼｯｸM-PRO"/>
      <family val="3"/>
      <charset val="128"/>
    </font>
    <font>
      <sz val="6"/>
      <name val="游ゴシック"/>
      <family val="2"/>
      <charset val="128"/>
      <scheme val="minor"/>
    </font>
    <font>
      <sz val="11"/>
      <color theme="1"/>
      <name val="HG丸ｺﾞｼｯｸM-PRO"/>
      <family val="3"/>
      <charset val="128"/>
    </font>
    <font>
      <sz val="14"/>
      <color theme="1"/>
      <name val="HG丸ｺﾞｼｯｸM-PRO"/>
      <family val="3"/>
      <charset val="128"/>
    </font>
    <font>
      <sz val="12"/>
      <color rgb="FF000000"/>
      <name val="HG丸ｺﾞｼｯｸM-PRO"/>
      <family val="3"/>
      <charset val="128"/>
    </font>
    <font>
      <b/>
      <sz val="12"/>
      <color rgb="FFFF0000"/>
      <name val="HG丸ｺﾞｼｯｸM-PRO"/>
      <family val="3"/>
      <charset val="128"/>
    </font>
    <font>
      <sz val="14"/>
      <color rgb="FF000000"/>
      <name val="HG丸ｺﾞｼｯｸM-PRO"/>
      <family val="3"/>
      <charset val="128"/>
    </font>
    <font>
      <b/>
      <sz val="9"/>
      <color indexed="81"/>
      <name val="MS P ゴシック"/>
      <family val="3"/>
      <charset val="128"/>
    </font>
    <font>
      <sz val="11"/>
      <color rgb="FFFF0000"/>
      <name val="HG丸ｺﾞｼｯｸM-PRO"/>
      <family val="3"/>
      <charset val="128"/>
    </font>
    <font>
      <sz val="14"/>
      <color rgb="FFFF0000"/>
      <name val="HG丸ｺﾞｼｯｸM-PRO"/>
      <family val="3"/>
      <charset val="128"/>
    </font>
    <font>
      <b/>
      <sz val="11"/>
      <color rgb="FFFF0000"/>
      <name val="HG丸ｺﾞｼｯｸM-PRO"/>
      <family val="3"/>
      <charset val="128"/>
    </font>
    <font>
      <b/>
      <sz val="12"/>
      <color rgb="FFC00000"/>
      <name val="HG丸ｺﾞｼｯｸM-PRO"/>
      <family val="3"/>
      <charset val="128"/>
    </font>
    <font>
      <b/>
      <sz val="11"/>
      <color rgb="FFC00000"/>
      <name val="HG丸ｺﾞｼｯｸM-PRO"/>
      <family val="3"/>
      <charset val="128"/>
    </font>
    <font>
      <sz val="8"/>
      <color rgb="FF000000"/>
      <name val="HG丸ｺﾞｼｯｸM-PRO"/>
      <family val="3"/>
      <charset val="128"/>
    </font>
    <font>
      <sz val="8"/>
      <color theme="1"/>
      <name val="HG丸ｺﾞｼｯｸM-PRO"/>
      <family val="3"/>
      <charset val="128"/>
    </font>
    <font>
      <sz val="8"/>
      <color theme="1"/>
      <name val="游ゴシック"/>
      <family val="2"/>
      <charset val="128"/>
      <scheme val="minor"/>
    </font>
    <font>
      <b/>
      <sz val="16"/>
      <color theme="9" tint="-0.499984740745262"/>
      <name val="HG丸ｺﾞｼｯｸM-PRO"/>
      <family val="3"/>
      <charset val="128"/>
    </font>
    <font>
      <b/>
      <sz val="16"/>
      <color theme="5" tint="-0.499984740745262"/>
      <name val="HG丸ｺﾞｼｯｸM-PRO"/>
      <family val="3"/>
      <charset val="128"/>
    </font>
    <font>
      <b/>
      <sz val="12"/>
      <name val="HG丸ｺﾞｼｯｸM-PRO"/>
      <family val="3"/>
      <charset val="128"/>
    </font>
    <font>
      <u/>
      <sz val="11"/>
      <color rgb="FF000000"/>
      <name val="HG丸ｺﾞｼｯｸM-PRO"/>
      <family val="3"/>
      <charset val="128"/>
    </font>
    <font>
      <sz val="12"/>
      <color theme="1"/>
      <name val="HG丸ｺﾞｼｯｸM-PRO"/>
      <family val="3"/>
      <charset val="128"/>
    </font>
    <font>
      <b/>
      <sz val="11"/>
      <color theme="1"/>
      <name val="HG丸ｺﾞｼｯｸM-PRO"/>
      <family val="3"/>
      <charset val="128"/>
    </font>
    <font>
      <sz val="9"/>
      <color indexed="81"/>
      <name val="MS P ゴシック"/>
      <family val="3"/>
      <charset val="128"/>
    </font>
    <font>
      <b/>
      <sz val="9"/>
      <color indexed="81"/>
      <name val="BIZ UDゴシック"/>
      <family val="3"/>
      <charset val="128"/>
    </font>
    <font>
      <sz val="12"/>
      <color rgb="FFFF3399"/>
      <name val="HGP創英角ｺﾞｼｯｸUB"/>
      <family val="3"/>
      <charset val="128"/>
    </font>
  </fonts>
  <fills count="20">
    <fill>
      <patternFill patternType="none"/>
    </fill>
    <fill>
      <patternFill patternType="gray125"/>
    </fill>
    <fill>
      <patternFill patternType="solid">
        <fgColor rgb="FFFFFF00"/>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CCECFF"/>
        <bgColor indexed="64"/>
      </patternFill>
    </fill>
    <fill>
      <patternFill patternType="solid">
        <fgColor rgb="FFFFCCFF"/>
        <bgColor indexed="64"/>
      </patternFill>
    </fill>
    <fill>
      <patternFill patternType="solid">
        <fgColor rgb="FFDCFFD9"/>
        <bgColor indexed="64"/>
      </patternFill>
    </fill>
    <fill>
      <patternFill patternType="solid">
        <fgColor rgb="FFEEFFB7"/>
        <bgColor indexed="64"/>
      </patternFill>
    </fill>
    <fill>
      <patternFill patternType="solid">
        <fgColor rgb="FFCEFEEE"/>
        <bgColor indexed="64"/>
      </patternFill>
    </fill>
    <fill>
      <patternFill patternType="solid">
        <fgColor rgb="FFFBFFAB"/>
        <bgColor indexed="64"/>
      </patternFill>
    </fill>
    <fill>
      <patternFill patternType="solid">
        <fgColor theme="7" tint="0.79998168889431442"/>
        <bgColor indexed="64"/>
      </patternFill>
    </fill>
    <fill>
      <patternFill patternType="solid">
        <fgColor rgb="FFFFC000"/>
        <bgColor indexed="64"/>
      </patternFill>
    </fill>
    <fill>
      <patternFill patternType="solid">
        <fgColor theme="7"/>
        <bgColor indexed="64"/>
      </patternFill>
    </fill>
    <fill>
      <patternFill patternType="solid">
        <fgColor theme="0" tint="-0.14999847407452621"/>
        <bgColor indexed="64"/>
      </patternFill>
    </fill>
    <fill>
      <patternFill patternType="solid">
        <fgColor theme="0" tint="-0.14996795556505021"/>
        <bgColor theme="9" tint="0.59996337778862885"/>
      </patternFill>
    </fill>
  </fills>
  <borders count="151">
    <border>
      <left/>
      <right/>
      <top/>
      <bottom/>
      <diagonal/>
    </border>
    <border>
      <left/>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double">
        <color indexed="64"/>
      </top>
      <bottom style="hair">
        <color indexed="64"/>
      </bottom>
      <diagonal/>
    </border>
    <border>
      <left/>
      <right style="thin">
        <color indexed="64"/>
      </right>
      <top/>
      <bottom/>
      <diagonal/>
    </border>
    <border>
      <left/>
      <right style="hair">
        <color indexed="64"/>
      </right>
      <top style="hair">
        <color indexed="64"/>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style="hair">
        <color indexed="64"/>
      </top>
      <bottom style="hair">
        <color indexed="64"/>
      </bottom>
      <diagonal/>
    </border>
    <border>
      <left/>
      <right/>
      <top/>
      <bottom style="hair">
        <color indexed="64"/>
      </bottom>
      <diagonal/>
    </border>
    <border>
      <left/>
      <right style="hair">
        <color indexed="64"/>
      </right>
      <top/>
      <bottom style="hair">
        <color indexed="64"/>
      </bottom>
      <diagonal/>
    </border>
    <border>
      <left style="thin">
        <color rgb="FF000000"/>
      </left>
      <right style="thin">
        <color rgb="FF000000"/>
      </right>
      <top style="hair">
        <color rgb="FF000000"/>
      </top>
      <bottom style="hair">
        <color rgb="FF000000"/>
      </bottom>
      <diagonal/>
    </border>
    <border>
      <left style="thin">
        <color indexed="64"/>
      </left>
      <right/>
      <top style="hair">
        <color indexed="64"/>
      </top>
      <bottom style="hair">
        <color indexed="64"/>
      </bottom>
      <diagonal/>
    </border>
    <border>
      <left style="thin">
        <color auto="1"/>
      </left>
      <right/>
      <top style="hair">
        <color auto="1"/>
      </top>
      <bottom style="thin">
        <color auto="1"/>
      </bottom>
      <diagonal/>
    </border>
    <border>
      <left/>
      <right style="hair">
        <color auto="1"/>
      </right>
      <top style="hair">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top style="hair">
        <color auto="1"/>
      </top>
      <bottom style="thin">
        <color auto="1"/>
      </bottom>
      <diagonal/>
    </border>
    <border>
      <left/>
      <right style="thin">
        <color auto="1"/>
      </right>
      <top style="hair">
        <color auto="1"/>
      </top>
      <bottom style="thin">
        <color auto="1"/>
      </bottom>
      <diagonal/>
    </border>
    <border>
      <left style="dotted">
        <color auto="1"/>
      </left>
      <right/>
      <top/>
      <bottom/>
      <diagonal/>
    </border>
    <border>
      <left/>
      <right style="dotted">
        <color auto="1"/>
      </right>
      <top/>
      <bottom/>
      <diagonal/>
    </border>
    <border>
      <left style="dotted">
        <color auto="1"/>
      </left>
      <right/>
      <top style="hair">
        <color auto="1"/>
      </top>
      <bottom style="thin">
        <color auto="1"/>
      </bottom>
      <diagonal/>
    </border>
    <border>
      <left/>
      <right style="dotted">
        <color auto="1"/>
      </right>
      <top style="hair">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dotted">
        <color indexed="64"/>
      </left>
      <right/>
      <top style="hair">
        <color indexed="64"/>
      </top>
      <bottom style="hair">
        <color indexed="64"/>
      </bottom>
      <diagonal/>
    </border>
    <border>
      <left/>
      <right style="dotted">
        <color indexed="64"/>
      </right>
      <top style="hair">
        <color indexed="64"/>
      </top>
      <bottom style="hair">
        <color indexed="64"/>
      </bottom>
      <diagonal/>
    </border>
    <border>
      <left style="dotted">
        <color auto="1"/>
      </left>
      <right/>
      <top style="thin">
        <color auto="1"/>
      </top>
      <bottom/>
      <diagonal/>
    </border>
    <border>
      <left/>
      <right style="dotted">
        <color auto="1"/>
      </right>
      <top style="thin">
        <color auto="1"/>
      </top>
      <bottom/>
      <diagonal/>
    </border>
    <border>
      <left style="thin">
        <color rgb="FF000000"/>
      </left>
      <right/>
      <top style="double">
        <color indexed="64"/>
      </top>
      <bottom style="hair">
        <color rgb="FF000000"/>
      </bottom>
      <diagonal/>
    </border>
    <border>
      <left/>
      <right style="thin">
        <color rgb="FF000000"/>
      </right>
      <top style="double">
        <color indexed="64"/>
      </top>
      <bottom style="hair">
        <color rgb="FF000000"/>
      </bottom>
      <diagonal/>
    </border>
    <border>
      <left/>
      <right style="hair">
        <color rgb="FF000000"/>
      </right>
      <top style="double">
        <color rgb="FF000000"/>
      </top>
      <bottom style="hair">
        <color rgb="FF000000"/>
      </bottom>
      <diagonal/>
    </border>
    <border>
      <left style="thin">
        <color rgb="FF000000"/>
      </left>
      <right/>
      <top style="double">
        <color rgb="FF000000"/>
      </top>
      <bottom style="hair">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style="thin">
        <color rgb="FF000000"/>
      </right>
      <top/>
      <bottom/>
      <diagonal/>
    </border>
    <border>
      <left style="thin">
        <color rgb="FF000000"/>
      </left>
      <right/>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hair">
        <color indexed="64"/>
      </right>
      <top style="thin">
        <color indexed="64"/>
      </top>
      <bottom style="double">
        <color indexed="64"/>
      </bottom>
      <diagonal/>
    </border>
    <border>
      <left style="hair">
        <color indexed="64"/>
      </left>
      <right style="hair">
        <color indexed="64"/>
      </right>
      <top style="thin">
        <color indexed="64"/>
      </top>
      <bottom style="double">
        <color indexed="64"/>
      </bottom>
      <diagonal/>
    </border>
    <border>
      <left style="hair">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style="hair">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double">
        <color indexed="64"/>
      </top>
      <bottom/>
      <diagonal/>
    </border>
    <border>
      <left style="thin">
        <color rgb="FF000000"/>
      </left>
      <right/>
      <top style="thin">
        <color rgb="FF000000"/>
      </top>
      <bottom style="double">
        <color rgb="FF000000"/>
      </bottom>
      <diagonal/>
    </border>
    <border>
      <left/>
      <right/>
      <top style="thin">
        <color rgb="FF000000"/>
      </top>
      <bottom style="double">
        <color rgb="FF000000"/>
      </bottom>
      <diagonal/>
    </border>
    <border>
      <left/>
      <right style="thin">
        <color rgb="FF000000"/>
      </right>
      <top style="thin">
        <color rgb="FF000000"/>
      </top>
      <bottom style="double">
        <color indexed="64"/>
      </bottom>
      <diagonal/>
    </border>
    <border>
      <left/>
      <right/>
      <top/>
      <bottom style="thin">
        <color rgb="FF000000"/>
      </bottom>
      <diagonal/>
    </border>
    <border>
      <left/>
      <right style="thin">
        <color rgb="FF000000"/>
      </right>
      <top/>
      <bottom style="thin">
        <color rgb="FF000000"/>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diagonal/>
    </border>
    <border>
      <left/>
      <right style="thin">
        <color rgb="FFFF0000"/>
      </right>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000000"/>
      </left>
      <right/>
      <top/>
      <bottom style="thin">
        <color rgb="FF000000"/>
      </bottom>
      <diagonal/>
    </border>
    <border>
      <left style="hair">
        <color rgb="FF000000"/>
      </left>
      <right style="thin">
        <color rgb="FF000000"/>
      </right>
      <top style="hair">
        <color rgb="FF000000"/>
      </top>
      <bottom style="thin">
        <color rgb="FF000000"/>
      </bottom>
      <diagonal/>
    </border>
    <border>
      <left style="hair">
        <color rgb="FF000000"/>
      </left>
      <right/>
      <top style="hair">
        <color rgb="FF000000"/>
      </top>
      <bottom style="thin">
        <color rgb="FF000000"/>
      </bottom>
      <diagonal/>
    </border>
    <border>
      <left style="thin">
        <color rgb="FF000000"/>
      </left>
      <right/>
      <top style="double">
        <color rgb="FF000000"/>
      </top>
      <bottom/>
      <diagonal/>
    </border>
    <border>
      <left/>
      <right style="hair">
        <color rgb="FF000000"/>
      </right>
      <top style="double">
        <color rgb="FF000000"/>
      </top>
      <bottom/>
      <diagonal/>
    </border>
    <border>
      <left style="hair">
        <color rgb="FF000000"/>
      </left>
      <right style="thin">
        <color rgb="FF000000"/>
      </right>
      <top style="double">
        <color rgb="FF000000"/>
      </top>
      <bottom/>
      <diagonal/>
    </border>
    <border>
      <left style="hair">
        <color rgb="FF000000"/>
      </left>
      <right/>
      <top style="double">
        <color rgb="FF000000"/>
      </top>
      <bottom/>
      <diagonal/>
    </border>
    <border>
      <left/>
      <right/>
      <top style="double">
        <color rgb="FF000000"/>
      </top>
      <bottom/>
      <diagonal/>
    </border>
    <border>
      <left/>
      <right style="hair">
        <color rgb="FF000000"/>
      </right>
      <top style="thin">
        <color rgb="FF000000"/>
      </top>
      <bottom style="double">
        <color rgb="FF000000"/>
      </bottom>
      <diagonal/>
    </border>
    <border>
      <left style="hair">
        <color rgb="FF000000"/>
      </left>
      <right/>
      <top style="thin">
        <color rgb="FF000000"/>
      </top>
      <bottom style="double">
        <color rgb="FF000000"/>
      </bottom>
      <diagonal/>
    </border>
    <border>
      <left style="hair">
        <color rgb="FF000000"/>
      </left>
      <right style="thin">
        <color rgb="FF000000"/>
      </right>
      <top style="thin">
        <color rgb="FF000000"/>
      </top>
      <bottom style="double">
        <color rgb="FF000000"/>
      </bottom>
      <diagonal/>
    </border>
    <border>
      <left style="thin">
        <color rgb="FF000000"/>
      </left>
      <right/>
      <top style="thin">
        <color rgb="FF000000"/>
      </top>
      <bottom/>
      <diagonal/>
    </border>
    <border>
      <left style="hair">
        <color rgb="FF000000"/>
      </left>
      <right/>
      <top style="thin">
        <color rgb="FF000000"/>
      </top>
      <bottom/>
      <diagonal/>
    </border>
    <border>
      <left style="hair">
        <color rgb="FF000000"/>
      </left>
      <right style="thin">
        <color rgb="FF000000"/>
      </right>
      <top style="thin">
        <color rgb="FF000000"/>
      </top>
      <bottom/>
      <diagonal/>
    </border>
    <border>
      <left/>
      <right/>
      <top style="thin">
        <color rgb="FF000000"/>
      </top>
      <bottom/>
      <diagonal/>
    </border>
    <border>
      <left style="thin">
        <color rgb="FF000000"/>
      </left>
      <right/>
      <top style="thin">
        <color rgb="FF000000"/>
      </top>
      <bottom style="double">
        <color indexed="64"/>
      </bottom>
      <diagonal/>
    </border>
    <border>
      <left style="thin">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right style="thin">
        <color rgb="FF000000"/>
      </right>
      <top style="thin">
        <color rgb="FF000000"/>
      </top>
      <bottom/>
      <diagonal/>
    </border>
    <border>
      <left/>
      <right style="thin">
        <color rgb="FF000000"/>
      </right>
      <top style="double">
        <color rgb="FF000000"/>
      </top>
      <bottom/>
      <diagonal/>
    </border>
    <border>
      <left/>
      <right style="hair">
        <color rgb="FF000000"/>
      </right>
      <top/>
      <bottom style="thin">
        <color rgb="FF000000"/>
      </bottom>
      <diagonal/>
    </border>
    <border>
      <left style="hair">
        <color rgb="FF000000"/>
      </left>
      <right/>
      <top/>
      <bottom style="thin">
        <color rgb="FF000000"/>
      </bottom>
      <diagonal/>
    </border>
    <border>
      <left style="hair">
        <color rgb="FF000000"/>
      </left>
      <right style="thin">
        <color rgb="FF000000"/>
      </right>
      <top/>
      <bottom style="thin">
        <color rgb="FF000000"/>
      </bottom>
      <diagonal/>
    </border>
    <border>
      <left style="hair">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double">
        <color indexed="64"/>
      </bottom>
      <diagonal/>
    </border>
    <border>
      <left style="thin">
        <color rgb="FF000000"/>
      </left>
      <right style="hair">
        <color rgb="FF000000"/>
      </right>
      <top style="thin">
        <color rgb="FF000000"/>
      </top>
      <bottom style="double">
        <color rgb="FF000000"/>
      </bottom>
      <diagonal/>
    </border>
    <border>
      <left style="hair">
        <color rgb="FF000000"/>
      </left>
      <right style="hair">
        <color rgb="FF000000"/>
      </right>
      <top style="thin">
        <color rgb="FF000000"/>
      </top>
      <bottom style="double">
        <color rgb="FF000000"/>
      </bottom>
      <diagonal/>
    </border>
    <border>
      <left style="dotted">
        <color indexed="64"/>
      </left>
      <right style="thin">
        <color indexed="64"/>
      </right>
      <top style="thin">
        <color indexed="64"/>
      </top>
      <bottom style="thin">
        <color indexed="64"/>
      </bottom>
      <diagonal/>
    </border>
    <border>
      <left style="hair">
        <color rgb="FF000000"/>
      </left>
      <right/>
      <top style="hair">
        <color rgb="FF000000"/>
      </top>
      <bottom style="thin">
        <color indexed="64"/>
      </bottom>
      <diagonal/>
    </border>
    <border>
      <left/>
      <right/>
      <top style="thin">
        <color rgb="FF000000"/>
      </top>
      <bottom style="double">
        <color indexed="64"/>
      </bottom>
      <diagonal/>
    </border>
    <border>
      <left/>
      <right/>
      <top style="double">
        <color indexed="64"/>
      </top>
      <bottom style="hair">
        <color rgb="FF000000"/>
      </bottom>
      <diagonal/>
    </border>
    <border>
      <left/>
      <right/>
      <top style="hair">
        <color rgb="FF000000"/>
      </top>
      <bottom style="thin">
        <color rgb="FF000000"/>
      </bottom>
      <diagonal/>
    </border>
    <border>
      <left style="thin">
        <color rgb="FF000000"/>
      </left>
      <right/>
      <top style="double">
        <color indexed="64"/>
      </top>
      <bottom/>
      <diagonal/>
    </border>
    <border>
      <left/>
      <right style="thin">
        <color rgb="FF000000"/>
      </right>
      <top style="double">
        <color indexed="64"/>
      </top>
      <bottom/>
      <diagonal/>
    </border>
    <border>
      <left/>
      <right style="hair">
        <color rgb="FF000000"/>
      </right>
      <top style="hair">
        <color rgb="FF000000"/>
      </top>
      <bottom style="hair">
        <color rgb="FF000000"/>
      </bottom>
      <diagonal/>
    </border>
    <border>
      <left style="thin">
        <color rgb="FF000000"/>
      </left>
      <right style="thin">
        <color rgb="FF000000"/>
      </right>
      <top style="double">
        <color indexed="64"/>
      </top>
      <bottom/>
      <diagonal/>
    </border>
    <border>
      <left style="thin">
        <color auto="1"/>
      </left>
      <right/>
      <top style="thin">
        <color indexed="64"/>
      </top>
      <bottom style="hair">
        <color indexed="64"/>
      </bottom>
      <diagonal/>
    </border>
    <border>
      <left/>
      <right/>
      <top style="thin">
        <color indexed="64"/>
      </top>
      <bottom style="hair">
        <color indexed="64"/>
      </bottom>
      <diagonal/>
    </border>
    <border>
      <left/>
      <right style="thin">
        <color auto="1"/>
      </right>
      <top style="thin">
        <color indexed="64"/>
      </top>
      <bottom style="hair">
        <color indexed="64"/>
      </bottom>
      <diagonal/>
    </border>
    <border>
      <left style="thin">
        <color indexed="64"/>
      </left>
      <right/>
      <top style="double">
        <color indexed="64"/>
      </top>
      <bottom/>
      <diagonal/>
    </border>
    <border>
      <left/>
      <right/>
      <top style="double">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rgb="FF000000"/>
      </right>
      <top style="hair">
        <color rgb="FF000000"/>
      </top>
      <bottom style="thin">
        <color rgb="FF000000"/>
      </bottom>
      <diagonal/>
    </border>
    <border>
      <left style="hair">
        <color indexed="64"/>
      </left>
      <right style="hair">
        <color indexed="64"/>
      </right>
      <top style="double">
        <color indexed="64"/>
      </top>
      <bottom style="hair">
        <color indexed="64"/>
      </bottom>
      <diagonal/>
    </border>
    <border>
      <left style="hair">
        <color rgb="FF000000"/>
      </left>
      <right style="medium">
        <color rgb="FF000000"/>
      </right>
      <top/>
      <bottom style="thin">
        <color rgb="FF000000"/>
      </bottom>
      <diagonal/>
    </border>
    <border>
      <left/>
      <right style="medium">
        <color rgb="FF000000"/>
      </right>
      <top/>
      <bottom style="thin">
        <color rgb="FF000000"/>
      </bottom>
      <diagonal/>
    </border>
    <border>
      <left style="thick">
        <color rgb="FF000000"/>
      </left>
      <right/>
      <top style="thin">
        <color rgb="FF000000"/>
      </top>
      <bottom/>
      <diagonal/>
    </border>
    <border>
      <left style="thick">
        <color rgb="FF000000"/>
      </left>
      <right/>
      <top/>
      <bottom style="thick">
        <color rgb="FF000000"/>
      </bottom>
      <diagonal/>
    </border>
    <border>
      <left/>
      <right/>
      <top/>
      <bottom style="thick">
        <color rgb="FF000000"/>
      </bottom>
      <diagonal/>
    </border>
    <border>
      <left/>
      <right style="thin">
        <color rgb="FF000000"/>
      </right>
      <top/>
      <bottom style="thick">
        <color rgb="FF000000"/>
      </bottom>
      <diagonal/>
    </border>
    <border>
      <left style="thick">
        <color rgb="FF000000"/>
      </left>
      <right/>
      <top style="thick">
        <color rgb="FF000000"/>
      </top>
      <bottom/>
      <diagonal/>
    </border>
    <border>
      <left/>
      <right style="thin">
        <color rgb="FF000000"/>
      </right>
      <top style="thick">
        <color rgb="FF000000"/>
      </top>
      <bottom/>
      <diagonal/>
    </border>
    <border>
      <left style="thin">
        <color rgb="FF000000"/>
      </left>
      <right/>
      <top style="thick">
        <color rgb="FF000000"/>
      </top>
      <bottom/>
      <diagonal/>
    </border>
    <border>
      <left/>
      <right/>
      <top style="thick">
        <color rgb="FF000000"/>
      </top>
      <bottom/>
      <diagonal/>
    </border>
    <border>
      <left style="thick">
        <color rgb="FF000000"/>
      </left>
      <right/>
      <top/>
      <bottom/>
      <diagonal/>
    </border>
    <border>
      <left style="thick">
        <color rgb="FF000000"/>
      </left>
      <right/>
      <top style="thick">
        <color rgb="FF000000"/>
      </top>
      <bottom style="thin">
        <color rgb="FF000000"/>
      </bottom>
      <diagonal/>
    </border>
    <border>
      <left/>
      <right style="thin">
        <color rgb="FF000000"/>
      </right>
      <top style="thick">
        <color rgb="FF000000"/>
      </top>
      <bottom style="thin">
        <color rgb="FF000000"/>
      </bottom>
      <diagonal/>
    </border>
    <border>
      <left style="thin">
        <color rgb="FF000000"/>
      </left>
      <right/>
      <top style="thick">
        <color rgb="FF000000"/>
      </top>
      <bottom style="thin">
        <color rgb="FF000000"/>
      </bottom>
      <diagonal/>
    </border>
    <border>
      <left/>
      <right style="thick">
        <color rgb="FF000000"/>
      </right>
      <top style="thick">
        <color rgb="FF000000"/>
      </top>
      <bottom style="thin">
        <color rgb="FF000000"/>
      </bottom>
      <diagonal/>
    </border>
    <border>
      <left style="thick">
        <color rgb="FF000000"/>
      </left>
      <right/>
      <top style="double">
        <color rgb="FF000000"/>
      </top>
      <bottom/>
      <diagonal/>
    </border>
    <border>
      <left/>
      <right style="hair">
        <color rgb="FF000000"/>
      </right>
      <top style="thin">
        <color rgb="FF000000"/>
      </top>
      <bottom/>
      <diagonal/>
    </border>
    <border>
      <left style="hair">
        <color rgb="FF000000"/>
      </left>
      <right style="medium">
        <color rgb="FF000000"/>
      </right>
      <top style="thin">
        <color rgb="FF000000"/>
      </top>
      <bottom/>
      <diagonal/>
    </border>
    <border>
      <left/>
      <right style="thin">
        <color rgb="FF000000"/>
      </right>
      <top style="double">
        <color rgb="FF000000"/>
      </top>
      <bottom style="thin">
        <color rgb="FF000000"/>
      </bottom>
      <diagonal/>
    </border>
    <border>
      <left style="thick">
        <color rgb="FF000000"/>
      </left>
      <right/>
      <top style="double">
        <color rgb="FF000000"/>
      </top>
      <bottom style="thin">
        <color rgb="FF000000"/>
      </bottom>
      <diagonal/>
    </border>
    <border>
      <left/>
      <right/>
      <top style="double">
        <color rgb="FF000000"/>
      </top>
      <bottom style="thin">
        <color rgb="FF000000"/>
      </bottom>
      <diagonal/>
    </border>
    <border>
      <left style="thin">
        <color rgb="FF000000"/>
      </left>
      <right/>
      <top/>
      <bottom style="thick">
        <color rgb="FF000000"/>
      </bottom>
      <diagonal/>
    </border>
    <border>
      <left style="thin">
        <color rgb="FF000000"/>
      </left>
      <right/>
      <top style="thick">
        <color rgb="FF000000"/>
      </top>
      <bottom style="double">
        <color rgb="FF000000"/>
      </bottom>
      <diagonal/>
    </border>
    <border>
      <left/>
      <right/>
      <top style="thick">
        <color rgb="FF000000"/>
      </top>
      <bottom style="double">
        <color rgb="FF000000"/>
      </bottom>
      <diagonal/>
    </border>
    <border>
      <left/>
      <right style="thick">
        <color rgb="FF000000"/>
      </right>
      <top style="thick">
        <color rgb="FF000000"/>
      </top>
      <bottom style="double">
        <color rgb="FF000000"/>
      </bottom>
      <diagonal/>
    </border>
    <border>
      <left style="hair">
        <color rgb="FF000000"/>
      </left>
      <right style="thick">
        <color rgb="FF000000"/>
      </right>
      <top style="double">
        <color rgb="FF000000"/>
      </top>
      <bottom/>
      <diagonal/>
    </border>
    <border>
      <left style="thin">
        <color rgb="FF000000"/>
      </left>
      <right/>
      <top style="thin">
        <color rgb="FF000000"/>
      </top>
      <bottom style="thick">
        <color rgb="FF000000"/>
      </bottom>
      <diagonal/>
    </border>
    <border>
      <left/>
      <right style="hair">
        <color rgb="FF000000"/>
      </right>
      <top style="thin">
        <color rgb="FF000000"/>
      </top>
      <bottom style="thick">
        <color rgb="FF000000"/>
      </bottom>
      <diagonal/>
    </border>
    <border>
      <left style="hair">
        <color rgb="FF000000"/>
      </left>
      <right/>
      <top style="thin">
        <color rgb="FF000000"/>
      </top>
      <bottom style="thick">
        <color rgb="FF000000"/>
      </bottom>
      <diagonal/>
    </border>
    <border>
      <left style="hair">
        <color rgb="FF000000"/>
      </left>
      <right style="thin">
        <color rgb="FF000000"/>
      </right>
      <top style="thin">
        <color rgb="FF000000"/>
      </top>
      <bottom style="thick">
        <color rgb="FF000000"/>
      </bottom>
      <diagonal/>
    </border>
    <border>
      <left style="hair">
        <color rgb="FF000000"/>
      </left>
      <right style="thick">
        <color rgb="FF000000"/>
      </right>
      <top style="thin">
        <color rgb="FF000000"/>
      </top>
      <bottom style="thick">
        <color rgb="FF000000"/>
      </bottom>
      <diagonal/>
    </border>
    <border>
      <left/>
      <right/>
      <top style="thick">
        <color rgb="FF000000"/>
      </top>
      <bottom style="thin">
        <color rgb="FF000000"/>
      </bottom>
      <diagonal/>
    </border>
    <border>
      <left style="hair">
        <color rgb="FF000000"/>
      </left>
      <right style="thick">
        <color rgb="FF000000"/>
      </right>
      <top/>
      <bottom style="thin">
        <color rgb="FF000000"/>
      </bottom>
      <diagonal/>
    </border>
    <border>
      <left style="hair">
        <color rgb="FF000000"/>
      </left>
      <right style="thick">
        <color rgb="FF000000"/>
      </right>
      <top style="thin">
        <color rgb="FF000000"/>
      </top>
      <bottom style="double">
        <color rgb="FF000000"/>
      </bottom>
      <diagonal/>
    </border>
    <border>
      <left style="hair">
        <color rgb="FF000000"/>
      </left>
      <right style="thin">
        <color rgb="FF000000"/>
      </right>
      <top style="hair">
        <color rgb="FF000000"/>
      </top>
      <bottom style="thin">
        <color indexed="64"/>
      </bottom>
      <diagonal/>
    </border>
  </borders>
  <cellStyleXfs count="1">
    <xf numFmtId="0" fontId="0" fillId="0" borderId="0">
      <alignment vertical="center"/>
    </xf>
  </cellStyleXfs>
  <cellXfs count="383">
    <xf numFmtId="0" fontId="0" fillId="0" borderId="0" xfId="0">
      <alignment vertical="center"/>
    </xf>
    <xf numFmtId="0" fontId="3" fillId="0" borderId="0" xfId="0" applyFont="1" applyAlignment="1">
      <alignment horizontal="justify" vertical="center"/>
    </xf>
    <xf numFmtId="0" fontId="12" fillId="0" borderId="0" xfId="0" applyFont="1">
      <alignment vertical="center"/>
    </xf>
    <xf numFmtId="0" fontId="2" fillId="0" borderId="0" xfId="0" applyFont="1" applyAlignment="1">
      <alignment vertical="center"/>
    </xf>
    <xf numFmtId="0" fontId="13" fillId="0" borderId="0" xfId="0" applyFont="1">
      <alignment vertical="center"/>
    </xf>
    <xf numFmtId="0" fontId="2" fillId="6" borderId="0" xfId="0" applyFont="1" applyFill="1" applyAlignment="1">
      <alignment vertical="center"/>
    </xf>
    <xf numFmtId="0" fontId="3" fillId="6" borderId="0" xfId="0" applyFont="1" applyFill="1" applyAlignment="1">
      <alignment horizontal="justify" vertical="center"/>
    </xf>
    <xf numFmtId="0" fontId="12" fillId="6" borderId="0" xfId="0" applyFont="1" applyFill="1">
      <alignment vertical="center"/>
    </xf>
    <xf numFmtId="0" fontId="13" fillId="6" borderId="0" xfId="0" applyFont="1" applyFill="1" applyAlignment="1">
      <alignment horizontal="center" vertical="center"/>
    </xf>
    <xf numFmtId="0" fontId="12" fillId="6" borderId="0" xfId="0" applyFont="1" applyFill="1" applyAlignment="1">
      <alignment vertical="center"/>
    </xf>
    <xf numFmtId="0" fontId="4" fillId="6" borderId="0" xfId="0" applyFont="1" applyFill="1" applyAlignment="1">
      <alignment vertical="center"/>
    </xf>
    <xf numFmtId="0" fontId="14" fillId="6" borderId="0" xfId="0" applyFont="1" applyFill="1" applyAlignment="1">
      <alignment vertical="center"/>
    </xf>
    <xf numFmtId="0" fontId="14" fillId="6" borderId="0" xfId="0" applyFont="1" applyFill="1" applyAlignment="1">
      <alignment horizontal="left" vertical="center"/>
    </xf>
    <xf numFmtId="0" fontId="15" fillId="6" borderId="0" xfId="0" applyFont="1" applyFill="1" applyAlignment="1">
      <alignment vertical="center"/>
    </xf>
    <xf numFmtId="0" fontId="8" fillId="6" borderId="0" xfId="0" applyFont="1" applyFill="1" applyAlignment="1">
      <alignment horizontal="left" vertical="center"/>
    </xf>
    <xf numFmtId="0" fontId="7" fillId="6" borderId="0" xfId="0" applyFont="1" applyFill="1" applyAlignment="1">
      <alignment vertical="center"/>
    </xf>
    <xf numFmtId="0" fontId="8" fillId="6" borderId="0" xfId="0" applyFont="1" applyFill="1" applyAlignment="1">
      <alignment horizontal="justify" vertical="center"/>
    </xf>
    <xf numFmtId="0" fontId="7" fillId="6" borderId="0" xfId="0" applyFont="1" applyFill="1" applyAlignment="1">
      <alignment horizontal="justify" vertical="center"/>
    </xf>
    <xf numFmtId="0" fontId="6" fillId="6" borderId="0" xfId="0" applyFont="1" applyFill="1" applyAlignment="1">
      <alignment vertical="center"/>
    </xf>
    <xf numFmtId="0" fontId="0" fillId="6" borderId="0" xfId="0" applyFill="1">
      <alignment vertical="center"/>
    </xf>
    <xf numFmtId="0" fontId="3" fillId="6" borderId="0" xfId="0" applyFont="1" applyFill="1" applyBorder="1" applyAlignment="1">
      <alignment vertical="center"/>
    </xf>
    <xf numFmtId="0" fontId="5" fillId="6" borderId="0" xfId="0" applyFont="1" applyFill="1" applyBorder="1" applyAlignment="1">
      <alignment vertical="center"/>
    </xf>
    <xf numFmtId="0" fontId="12" fillId="6" borderId="0" xfId="0" applyFont="1" applyFill="1" applyBorder="1">
      <alignment vertical="center"/>
    </xf>
    <xf numFmtId="0" fontId="12" fillId="6" borderId="0" xfId="0" applyFont="1" applyFill="1" applyAlignment="1">
      <alignment horizontal="center" vertical="center"/>
    </xf>
    <xf numFmtId="0" fontId="0" fillId="0" borderId="0" xfId="0" applyFill="1">
      <alignment vertical="center"/>
    </xf>
    <xf numFmtId="0" fontId="0" fillId="7" borderId="0" xfId="0" applyFill="1">
      <alignment vertical="center"/>
    </xf>
    <xf numFmtId="181" fontId="0" fillId="2" borderId="0" xfId="0" applyNumberFormat="1" applyFill="1">
      <alignment vertical="center"/>
    </xf>
    <xf numFmtId="182" fontId="2" fillId="6" borderId="0" xfId="0" applyNumberFormat="1" applyFont="1" applyFill="1" applyAlignment="1">
      <alignment vertical="center" shrinkToFit="1"/>
    </xf>
    <xf numFmtId="0" fontId="2" fillId="6" borderId="0" xfId="0" applyFont="1" applyFill="1" applyAlignment="1">
      <alignment horizontal="right" vertical="center"/>
    </xf>
    <xf numFmtId="176" fontId="0" fillId="0" borderId="0" xfId="0" applyNumberFormat="1" applyFill="1">
      <alignment vertical="center"/>
    </xf>
    <xf numFmtId="14" fontId="0" fillId="8" borderId="0" xfId="0" applyNumberFormat="1" applyFill="1">
      <alignment vertical="center"/>
    </xf>
    <xf numFmtId="0" fontId="0" fillId="8" borderId="0" xfId="0" applyFill="1">
      <alignment vertical="center"/>
    </xf>
    <xf numFmtId="14" fontId="0" fillId="2" borderId="0" xfId="0" applyNumberFormat="1" applyFill="1">
      <alignment vertical="center"/>
    </xf>
    <xf numFmtId="56" fontId="0" fillId="2" borderId="0" xfId="0" applyNumberFormat="1" applyFill="1">
      <alignment vertical="center"/>
    </xf>
    <xf numFmtId="0" fontId="14" fillId="6" borderId="0" xfId="0" applyFont="1" applyFill="1" applyAlignment="1">
      <alignment horizontal="left" vertical="center"/>
    </xf>
    <xf numFmtId="0" fontId="0" fillId="0" borderId="0" xfId="0" applyAlignment="1">
      <alignment vertical="center" textRotation="255"/>
    </xf>
    <xf numFmtId="0" fontId="12" fillId="5" borderId="0" xfId="0" applyFont="1" applyFill="1">
      <alignment vertical="center"/>
    </xf>
    <xf numFmtId="0" fontId="0" fillId="0" borderId="0" xfId="0" applyBorder="1" applyAlignment="1" applyProtection="1">
      <alignment vertical="center" textRotation="255" shrinkToFit="1"/>
      <protection locked="0"/>
    </xf>
    <xf numFmtId="0" fontId="0" fillId="0" borderId="21" xfId="0" applyBorder="1" applyAlignment="1" applyProtection="1">
      <alignment vertical="center" textRotation="255" shrinkToFit="1"/>
      <protection locked="0"/>
    </xf>
    <xf numFmtId="0" fontId="0" fillId="0" borderId="23" xfId="0" applyBorder="1" applyAlignment="1" applyProtection="1">
      <alignment vertical="center" textRotation="255" shrinkToFit="1"/>
      <protection locked="0"/>
    </xf>
    <xf numFmtId="0" fontId="0" fillId="0" borderId="5" xfId="0" applyBorder="1" applyAlignment="1" applyProtection="1">
      <alignment vertical="center" textRotation="255" shrinkToFit="1"/>
      <protection locked="0"/>
    </xf>
    <xf numFmtId="0" fontId="0" fillId="9" borderId="17" xfId="0" applyFill="1" applyBorder="1" applyAlignment="1" applyProtection="1">
      <alignment horizontal="center" vertical="center"/>
    </xf>
    <xf numFmtId="0" fontId="0" fillId="10" borderId="24" xfId="0" applyFill="1" applyBorder="1" applyAlignment="1" applyProtection="1">
      <alignment vertical="center" shrinkToFit="1"/>
    </xf>
    <xf numFmtId="0" fontId="0" fillId="12" borderId="24" xfId="0" applyFill="1" applyBorder="1" applyAlignment="1" applyProtection="1">
      <alignment vertical="center" shrinkToFit="1"/>
    </xf>
    <xf numFmtId="178" fontId="0" fillId="0" borderId="24" xfId="0" applyNumberFormat="1" applyBorder="1" applyAlignment="1" applyProtection="1">
      <alignment vertical="center" shrinkToFit="1"/>
    </xf>
    <xf numFmtId="0" fontId="0" fillId="0" borderId="24" xfId="0" applyBorder="1" applyAlignment="1" applyProtection="1">
      <alignment vertical="center" shrinkToFit="1"/>
    </xf>
    <xf numFmtId="0" fontId="0" fillId="0" borderId="24" xfId="0" applyBorder="1" applyAlignment="1" applyProtection="1">
      <alignment horizontal="center" vertical="center" shrinkToFit="1"/>
    </xf>
    <xf numFmtId="0" fontId="0" fillId="10" borderId="24" xfId="0" applyFill="1" applyBorder="1" applyAlignment="1" applyProtection="1">
      <alignment horizontal="center" vertical="center" shrinkToFit="1"/>
    </xf>
    <xf numFmtId="0" fontId="0" fillId="12" borderId="24" xfId="0" applyFill="1" applyBorder="1" applyAlignment="1" applyProtection="1">
      <alignment horizontal="center" vertical="center" shrinkToFit="1"/>
    </xf>
    <xf numFmtId="178" fontId="0" fillId="12" borderId="24" xfId="0" applyNumberFormat="1" applyFill="1" applyBorder="1" applyAlignment="1" applyProtection="1">
      <alignment horizontal="center" vertical="center" shrinkToFit="1"/>
    </xf>
    <xf numFmtId="0" fontId="0" fillId="13" borderId="24" xfId="0" applyFill="1" applyBorder="1" applyAlignment="1" applyProtection="1">
      <alignment vertical="center" shrinkToFit="1"/>
    </xf>
    <xf numFmtId="0" fontId="0" fillId="0" borderId="26" xfId="0" applyBorder="1" applyAlignment="1" applyProtection="1">
      <alignment vertical="center" textRotation="255" shrinkToFit="1"/>
      <protection locked="0"/>
    </xf>
    <xf numFmtId="0" fontId="0" fillId="0" borderId="27" xfId="0" applyBorder="1" applyAlignment="1" applyProtection="1">
      <alignment vertical="center" textRotation="255" shrinkToFit="1"/>
      <protection locked="0"/>
    </xf>
    <xf numFmtId="0" fontId="0" fillId="13" borderId="28" xfId="0" applyFill="1" applyBorder="1" applyAlignment="1" applyProtection="1">
      <alignment vertical="center" shrinkToFit="1"/>
    </xf>
    <xf numFmtId="178" fontId="0" fillId="0" borderId="29" xfId="0" applyNumberFormat="1" applyBorder="1" applyAlignment="1" applyProtection="1">
      <alignment vertical="center" shrinkToFit="1"/>
    </xf>
    <xf numFmtId="0" fontId="0" fillId="0" borderId="30" xfId="0" applyBorder="1" applyAlignment="1" applyProtection="1">
      <alignment vertical="center" textRotation="255" shrinkToFit="1"/>
      <protection locked="0"/>
    </xf>
    <xf numFmtId="0" fontId="0" fillId="0" borderId="31" xfId="0" applyBorder="1" applyAlignment="1" applyProtection="1">
      <alignment vertical="center" textRotation="255" shrinkToFit="1"/>
      <protection locked="0"/>
    </xf>
    <xf numFmtId="0" fontId="0" fillId="0" borderId="12" xfId="0" applyBorder="1" applyAlignment="1" applyProtection="1">
      <alignment vertical="center" textRotation="255" shrinkToFit="1"/>
      <protection locked="0"/>
    </xf>
    <xf numFmtId="0" fontId="0" fillId="0" borderId="32" xfId="0" applyFill="1" applyBorder="1" applyAlignment="1" applyProtection="1">
      <alignment vertical="center" textRotation="255" shrinkToFit="1"/>
      <protection locked="0"/>
    </xf>
    <xf numFmtId="0" fontId="0" fillId="0" borderId="12" xfId="0" applyFill="1" applyBorder="1" applyAlignment="1" applyProtection="1">
      <alignment vertical="center" textRotation="255" shrinkToFit="1"/>
      <protection locked="0"/>
    </xf>
    <xf numFmtId="0" fontId="0" fillId="0" borderId="33" xfId="0" applyFill="1" applyBorder="1" applyAlignment="1" applyProtection="1">
      <alignment vertical="center" textRotation="255" shrinkToFit="1"/>
      <protection locked="0"/>
    </xf>
    <xf numFmtId="0" fontId="0" fillId="0" borderId="32" xfId="0" applyBorder="1" applyAlignment="1" applyProtection="1">
      <alignment vertical="center" textRotation="255" shrinkToFit="1"/>
      <protection locked="0"/>
    </xf>
    <xf numFmtId="0" fontId="0" fillId="0" borderId="33" xfId="0" applyBorder="1" applyAlignment="1" applyProtection="1">
      <alignment vertical="center" textRotation="255" shrinkToFit="1"/>
      <protection locked="0"/>
    </xf>
    <xf numFmtId="0" fontId="0" fillId="0" borderId="19" xfId="0" applyBorder="1" applyAlignment="1" applyProtection="1">
      <alignment vertical="center" textRotation="255" shrinkToFit="1"/>
      <protection locked="0"/>
    </xf>
    <xf numFmtId="178" fontId="0" fillId="0" borderId="25" xfId="0" applyNumberFormat="1" applyBorder="1" applyAlignment="1" applyProtection="1">
      <alignment vertical="center" shrinkToFit="1"/>
    </xf>
    <xf numFmtId="0" fontId="0" fillId="11" borderId="24" xfId="0" applyFill="1" applyBorder="1" applyAlignment="1" applyProtection="1">
      <alignment vertical="center" shrinkToFit="1"/>
    </xf>
    <xf numFmtId="0" fontId="0" fillId="0" borderId="28" xfId="0" applyBorder="1" applyAlignment="1" applyProtection="1">
      <alignment vertical="center" shrinkToFit="1"/>
    </xf>
    <xf numFmtId="0" fontId="0" fillId="13" borderId="28" xfId="0" applyFill="1" applyBorder="1" applyAlignment="1" applyProtection="1">
      <alignment horizontal="center" vertical="center" shrinkToFit="1"/>
    </xf>
    <xf numFmtId="178" fontId="0" fillId="13" borderId="24" xfId="0" applyNumberFormat="1" applyFill="1" applyBorder="1" applyAlignment="1" applyProtection="1">
      <alignment horizontal="center" vertical="center" shrinkToFit="1"/>
    </xf>
    <xf numFmtId="0" fontId="0" fillId="13" borderId="29" xfId="0" applyFill="1" applyBorder="1" applyAlignment="1" applyProtection="1">
      <alignment horizontal="center" vertical="center" shrinkToFit="1"/>
    </xf>
    <xf numFmtId="0" fontId="0" fillId="12" borderId="28" xfId="0" applyFill="1" applyBorder="1" applyAlignment="1" applyProtection="1">
      <alignment horizontal="center" vertical="center" shrinkToFit="1"/>
    </xf>
    <xf numFmtId="0" fontId="0" fillId="10" borderId="20" xfId="0" applyFill="1" applyBorder="1" applyAlignment="1" applyProtection="1">
      <alignment vertical="center" shrinkToFit="1"/>
    </xf>
    <xf numFmtId="0" fontId="0" fillId="12" borderId="28" xfId="0" applyFill="1" applyBorder="1" applyAlignment="1" applyProtection="1">
      <alignment vertical="center" shrinkToFit="1"/>
    </xf>
    <xf numFmtId="0" fontId="0" fillId="0" borderId="20" xfId="0" applyBorder="1" applyAlignment="1" applyProtection="1">
      <alignment horizontal="center" vertical="center" shrinkToFit="1"/>
    </xf>
    <xf numFmtId="0" fontId="0" fillId="14" borderId="24" xfId="0" applyFill="1" applyBorder="1" applyAlignment="1" applyProtection="1">
      <alignment vertical="center" shrinkToFit="1"/>
    </xf>
    <xf numFmtId="0" fontId="0" fillId="14" borderId="28" xfId="0" applyFill="1" applyBorder="1" applyAlignment="1" applyProtection="1">
      <alignment vertical="center" shrinkToFit="1"/>
    </xf>
    <xf numFmtId="0" fontId="0" fillId="14" borderId="28" xfId="0" applyFill="1" applyBorder="1" applyAlignment="1" applyProtection="1">
      <alignment horizontal="center" vertical="center" shrinkToFit="1"/>
    </xf>
    <xf numFmtId="178" fontId="0" fillId="14" borderId="24" xfId="0" applyNumberFormat="1" applyFill="1" applyBorder="1" applyAlignment="1" applyProtection="1">
      <alignment horizontal="center" vertical="center" shrinkToFit="1"/>
    </xf>
    <xf numFmtId="0" fontId="0" fillId="14" borderId="29" xfId="0" applyFill="1" applyBorder="1" applyAlignment="1" applyProtection="1">
      <alignment horizontal="center" vertical="center" shrinkToFit="1"/>
    </xf>
    <xf numFmtId="0" fontId="16" fillId="6" borderId="0" xfId="0" applyFont="1" applyFill="1" applyAlignment="1">
      <alignment vertical="center"/>
    </xf>
    <xf numFmtId="0" fontId="12" fillId="0" borderId="0" xfId="0" applyFont="1" applyFill="1">
      <alignment vertical="center"/>
    </xf>
    <xf numFmtId="0" fontId="13" fillId="6" borderId="0" xfId="0" applyFont="1" applyFill="1" applyAlignment="1">
      <alignment vertical="center"/>
    </xf>
    <xf numFmtId="0" fontId="3" fillId="0" borderId="74" xfId="0" applyFont="1" applyBorder="1" applyAlignment="1">
      <alignment horizontal="center" vertical="center" wrapText="1"/>
    </xf>
    <xf numFmtId="0" fontId="3" fillId="0" borderId="75" xfId="0" applyFont="1" applyBorder="1" applyAlignment="1">
      <alignment horizontal="center" vertical="center" wrapText="1"/>
    </xf>
    <xf numFmtId="177" fontId="3" fillId="0" borderId="81" xfId="0" applyNumberFormat="1" applyFont="1" applyBorder="1" applyAlignment="1">
      <alignment horizontal="center" vertical="center" wrapText="1"/>
    </xf>
    <xf numFmtId="177" fontId="3" fillId="0" borderId="82" xfId="0" applyNumberFormat="1" applyFont="1" applyBorder="1" applyAlignment="1">
      <alignment horizontal="center" vertical="center" wrapText="1"/>
    </xf>
    <xf numFmtId="0" fontId="3" fillId="0" borderId="90" xfId="0" applyFont="1" applyBorder="1" applyAlignment="1">
      <alignment horizontal="center" vertical="center" wrapText="1"/>
    </xf>
    <xf numFmtId="0" fontId="3" fillId="0" borderId="91" xfId="0" applyFont="1" applyBorder="1" applyAlignment="1">
      <alignment horizontal="center" vertical="center" wrapText="1"/>
    </xf>
    <xf numFmtId="0" fontId="16" fillId="0" borderId="64" xfId="0" applyFont="1" applyFill="1" applyBorder="1" applyAlignment="1">
      <alignment vertical="center"/>
    </xf>
    <xf numFmtId="0" fontId="16" fillId="0" borderId="0" xfId="0" applyFont="1" applyFill="1" applyBorder="1" applyAlignment="1">
      <alignment vertical="center"/>
    </xf>
    <xf numFmtId="0" fontId="13" fillId="0" borderId="0" xfId="0" applyFont="1" applyFill="1" applyBorder="1">
      <alignment vertical="center"/>
    </xf>
    <xf numFmtId="0" fontId="19" fillId="0" borderId="0" xfId="0" applyFont="1" applyFill="1" applyBorder="1" applyAlignment="1">
      <alignment horizontal="center" vertical="center" shrinkToFit="1"/>
    </xf>
    <xf numFmtId="178" fontId="0" fillId="10" borderId="24" xfId="0" applyNumberFormat="1" applyFill="1" applyBorder="1" applyAlignment="1" applyProtection="1">
      <alignment vertical="center" shrinkToFit="1"/>
    </xf>
    <xf numFmtId="180" fontId="3" fillId="6" borderId="0" xfId="0" applyNumberFormat="1" applyFont="1" applyFill="1" applyBorder="1" applyAlignment="1" applyProtection="1">
      <alignment horizontal="center" vertical="center" shrinkToFit="1"/>
    </xf>
    <xf numFmtId="177" fontId="3" fillId="6" borderId="0" xfId="0" applyNumberFormat="1" applyFont="1" applyFill="1" applyBorder="1" applyAlignment="1" applyProtection="1">
      <alignment horizontal="center" vertical="center" wrapText="1"/>
    </xf>
    <xf numFmtId="0" fontId="0" fillId="6" borderId="0" xfId="0" applyFill="1" applyBorder="1" applyAlignment="1" applyProtection="1">
      <alignment horizontal="center" vertical="center" shrinkToFit="1"/>
    </xf>
    <xf numFmtId="0" fontId="12" fillId="6" borderId="0" xfId="0" applyFont="1" applyFill="1" applyProtection="1">
      <alignment vertical="center"/>
    </xf>
    <xf numFmtId="0" fontId="2" fillId="6" borderId="0" xfId="0" applyFont="1" applyFill="1" applyAlignment="1" applyProtection="1">
      <alignment vertical="center"/>
    </xf>
    <xf numFmtId="0" fontId="16" fillId="6" borderId="0" xfId="0" applyFont="1" applyFill="1" applyAlignment="1" applyProtection="1">
      <alignment horizontal="right" vertical="center"/>
    </xf>
    <xf numFmtId="0" fontId="16" fillId="6" borderId="0" xfId="0" applyFont="1" applyFill="1" applyAlignment="1" applyProtection="1">
      <alignment horizontal="left" vertical="center"/>
    </xf>
    <xf numFmtId="0" fontId="14" fillId="6" borderId="0" xfId="0" applyFont="1" applyFill="1" applyAlignment="1" applyProtection="1">
      <alignment horizontal="left" vertical="center"/>
    </xf>
    <xf numFmtId="0" fontId="12" fillId="0" borderId="0" xfId="0" applyFont="1" applyProtection="1">
      <alignment vertical="center"/>
    </xf>
    <xf numFmtId="0" fontId="3" fillId="6" borderId="0" xfId="0" applyFont="1" applyFill="1" applyAlignment="1" applyProtection="1">
      <alignment horizontal="justify" vertical="center"/>
    </xf>
    <xf numFmtId="0" fontId="13" fillId="6" borderId="0" xfId="0" applyFont="1" applyFill="1" applyAlignment="1" applyProtection="1">
      <alignment horizontal="center" vertical="center"/>
    </xf>
    <xf numFmtId="0" fontId="7" fillId="6" borderId="0" xfId="0" applyFont="1" applyFill="1" applyAlignment="1" applyProtection="1">
      <alignment vertical="center"/>
    </xf>
    <xf numFmtId="0" fontId="3" fillId="6" borderId="0" xfId="0" applyFont="1" applyFill="1" applyBorder="1" applyAlignment="1" applyProtection="1">
      <alignment vertical="center"/>
    </xf>
    <xf numFmtId="0" fontId="9" fillId="6" borderId="0" xfId="0" applyFont="1" applyFill="1" applyAlignment="1" applyProtection="1">
      <alignment vertical="center"/>
    </xf>
    <xf numFmtId="0" fontId="18" fillId="6" borderId="0" xfId="0" applyFont="1" applyFill="1" applyAlignment="1" applyProtection="1">
      <alignment vertical="center"/>
    </xf>
    <xf numFmtId="0" fontId="0" fillId="6" borderId="0" xfId="0" applyFill="1" applyBorder="1" applyAlignment="1" applyProtection="1">
      <alignment horizontal="center" vertical="center" wrapText="1"/>
    </xf>
    <xf numFmtId="0" fontId="5" fillId="6" borderId="0" xfId="0" applyFont="1" applyFill="1" applyBorder="1" applyAlignment="1" applyProtection="1">
      <alignment vertical="center"/>
    </xf>
    <xf numFmtId="0" fontId="3" fillId="0" borderId="78" xfId="0" applyFont="1" applyBorder="1" applyAlignment="1" applyProtection="1">
      <alignment horizontal="center" vertical="center" wrapText="1"/>
    </xf>
    <xf numFmtId="0" fontId="3" fillId="0" borderId="79" xfId="0" applyFont="1" applyBorder="1" applyAlignment="1" applyProtection="1">
      <alignment horizontal="center" vertical="center" wrapText="1"/>
    </xf>
    <xf numFmtId="177" fontId="3" fillId="0" borderId="94" xfId="0" applyNumberFormat="1" applyFont="1" applyBorder="1" applyAlignment="1" applyProtection="1">
      <alignment horizontal="center" vertical="center" wrapText="1"/>
    </xf>
    <xf numFmtId="177" fontId="3" fillId="0" borderId="92" xfId="0" applyNumberFormat="1" applyFont="1" applyBorder="1" applyAlignment="1" applyProtection="1">
      <alignment horizontal="center" vertical="center" wrapText="1"/>
    </xf>
    <xf numFmtId="177" fontId="3" fillId="0" borderId="71" xfId="0" applyNumberFormat="1" applyFont="1" applyBorder="1" applyAlignment="1" applyProtection="1">
      <alignment horizontal="center" vertical="center" wrapText="1"/>
    </xf>
    <xf numFmtId="177" fontId="3" fillId="0" borderId="70" xfId="0" applyNumberFormat="1" applyFont="1" applyBorder="1" applyAlignment="1" applyProtection="1">
      <alignment horizontal="center" vertical="center" wrapText="1"/>
    </xf>
    <xf numFmtId="0" fontId="10" fillId="6" borderId="0" xfId="0" applyFont="1" applyFill="1" applyAlignment="1" applyProtection="1">
      <alignment vertical="center"/>
    </xf>
    <xf numFmtId="0" fontId="13" fillId="6" borderId="0" xfId="0" applyFont="1" applyFill="1" applyProtection="1">
      <alignment vertical="center"/>
    </xf>
    <xf numFmtId="0" fontId="6" fillId="6" borderId="0" xfId="0" applyFont="1" applyFill="1" applyAlignment="1">
      <alignment vertical="center"/>
    </xf>
    <xf numFmtId="0" fontId="12" fillId="6" borderId="0" xfId="0" applyFont="1" applyFill="1" applyBorder="1" applyAlignment="1" applyProtection="1">
      <alignment horizontal="left" vertical="center"/>
    </xf>
    <xf numFmtId="0" fontId="20" fillId="6" borderId="0" xfId="0" applyFont="1" applyFill="1" applyBorder="1" applyAlignment="1" applyProtection="1">
      <alignment vertical="center"/>
    </xf>
    <xf numFmtId="0" fontId="12" fillId="0" borderId="0" xfId="0" applyFont="1" applyFill="1" applyProtection="1">
      <alignment vertical="center"/>
    </xf>
    <xf numFmtId="0" fontId="3" fillId="0" borderId="78" xfId="0" applyFont="1" applyFill="1" applyBorder="1" applyAlignment="1" applyProtection="1">
      <alignment horizontal="center" vertical="center" wrapText="1"/>
    </xf>
    <xf numFmtId="0" fontId="3" fillId="0" borderId="79" xfId="0" applyFont="1" applyFill="1" applyBorder="1" applyAlignment="1" applyProtection="1">
      <alignment horizontal="center" vertical="center" wrapText="1"/>
    </xf>
    <xf numFmtId="177" fontId="3" fillId="0" borderId="99" xfId="0" applyNumberFormat="1" applyFont="1" applyFill="1" applyBorder="1" applyAlignment="1" applyProtection="1">
      <alignment horizontal="center" vertical="center" wrapText="1"/>
    </xf>
    <xf numFmtId="0" fontId="0" fillId="6" borderId="0" xfId="0" applyFill="1" applyBorder="1" applyAlignment="1" applyProtection="1">
      <alignment vertical="center"/>
    </xf>
    <xf numFmtId="0" fontId="0" fillId="18" borderId="0" xfId="0" applyFill="1" applyBorder="1" applyAlignment="1" applyProtection="1">
      <alignment vertical="center" textRotation="255" shrinkToFit="1"/>
      <protection locked="0"/>
    </xf>
    <xf numFmtId="178" fontId="0" fillId="18" borderId="24" xfId="0" applyNumberFormat="1" applyFill="1" applyBorder="1" applyAlignment="1" applyProtection="1">
      <alignment vertical="center" shrinkToFit="1"/>
    </xf>
    <xf numFmtId="182" fontId="16" fillId="6" borderId="0" xfId="0" applyNumberFormat="1" applyFont="1" applyFill="1" applyAlignment="1">
      <alignment horizontal="right" vertical="center"/>
    </xf>
    <xf numFmtId="0" fontId="22" fillId="6" borderId="0" xfId="0" applyFont="1" applyFill="1">
      <alignment vertical="center"/>
    </xf>
    <xf numFmtId="0" fontId="8" fillId="12" borderId="0" xfId="0" applyFont="1" applyFill="1" applyAlignment="1">
      <alignment horizontal="left" vertical="center"/>
    </xf>
    <xf numFmtId="0" fontId="14" fillId="12" borderId="0" xfId="0" applyFont="1" applyFill="1" applyAlignment="1">
      <alignment horizontal="left" vertical="center"/>
    </xf>
    <xf numFmtId="177" fontId="3" fillId="0" borderId="75" xfId="0" applyNumberFormat="1" applyFont="1" applyBorder="1" applyAlignment="1" applyProtection="1">
      <alignment horizontal="center" vertical="center" wrapText="1"/>
    </xf>
    <xf numFmtId="177" fontId="3" fillId="0" borderId="74" xfId="0" applyNumberFormat="1" applyFont="1" applyBorder="1" applyAlignment="1" applyProtection="1">
      <alignment horizontal="center" vertical="center" wrapText="1"/>
    </xf>
    <xf numFmtId="0" fontId="6" fillId="6" borderId="0" xfId="0" applyFont="1" applyFill="1" applyAlignment="1">
      <alignment vertical="center"/>
    </xf>
    <xf numFmtId="0" fontId="14" fillId="14" borderId="0" xfId="0" applyFont="1" applyFill="1" applyAlignment="1">
      <alignment horizontal="left" vertical="center"/>
    </xf>
    <xf numFmtId="177" fontId="3" fillId="0" borderId="75" xfId="0" applyNumberFormat="1" applyFont="1" applyFill="1" applyBorder="1" applyAlignment="1" applyProtection="1">
      <alignment horizontal="center" vertical="center" wrapText="1"/>
    </xf>
    <xf numFmtId="0" fontId="30" fillId="6" borderId="0" xfId="0" applyFont="1" applyFill="1">
      <alignment vertical="center"/>
    </xf>
    <xf numFmtId="0" fontId="12" fillId="2" borderId="0" xfId="0" applyFont="1" applyFill="1">
      <alignment vertical="center"/>
    </xf>
    <xf numFmtId="0" fontId="5" fillId="12" borderId="0" xfId="0" applyFont="1" applyFill="1" applyBorder="1" applyAlignment="1" applyProtection="1">
      <alignment vertical="center"/>
    </xf>
    <xf numFmtId="0" fontId="12" fillId="12" borderId="0" xfId="0" applyFont="1" applyFill="1" applyProtection="1">
      <alignment vertical="center"/>
    </xf>
    <xf numFmtId="0" fontId="3" fillId="0" borderId="116" xfId="0" applyFont="1" applyBorder="1" applyAlignment="1">
      <alignment horizontal="center" vertical="center" wrapText="1"/>
    </xf>
    <xf numFmtId="177" fontId="3" fillId="0" borderId="133" xfId="0" applyNumberFormat="1" applyFont="1" applyBorder="1" applyAlignment="1">
      <alignment horizontal="center" vertical="center" wrapText="1"/>
    </xf>
    <xf numFmtId="0" fontId="3" fillId="0" borderId="141" xfId="0" applyFont="1" applyBorder="1" applyAlignment="1">
      <alignment horizontal="center" vertical="center" wrapText="1"/>
    </xf>
    <xf numFmtId="177" fontId="3" fillId="0" borderId="144" xfId="0" applyNumberFormat="1" applyFont="1" applyBorder="1" applyAlignment="1">
      <alignment horizontal="center" vertical="center" wrapText="1"/>
    </xf>
    <xf numFmtId="177" fontId="3" fillId="0" borderId="145" xfId="0" applyNumberFormat="1" applyFont="1" applyBorder="1" applyAlignment="1">
      <alignment horizontal="center" vertical="center" wrapText="1"/>
    </xf>
    <xf numFmtId="177" fontId="3" fillId="0" borderId="146" xfId="0" applyNumberFormat="1" applyFont="1" applyBorder="1" applyAlignment="1">
      <alignment horizontal="center" vertical="center" wrapText="1"/>
    </xf>
    <xf numFmtId="0" fontId="3" fillId="0" borderId="148" xfId="0" applyFont="1" applyBorder="1" applyAlignment="1">
      <alignment horizontal="center" vertical="center" wrapText="1"/>
    </xf>
    <xf numFmtId="177" fontId="3" fillId="0" borderId="78" xfId="0" applyNumberFormat="1" applyFont="1" applyBorder="1" applyAlignment="1">
      <alignment horizontal="center" vertical="center" wrapText="1"/>
    </xf>
    <xf numFmtId="177" fontId="3" fillId="0" borderId="79" xfId="0" applyNumberFormat="1" applyFont="1" applyBorder="1" applyAlignment="1">
      <alignment horizontal="center" vertical="center" wrapText="1"/>
    </xf>
    <xf numFmtId="177" fontId="3" fillId="0" borderId="149" xfId="0" applyNumberFormat="1" applyFont="1" applyBorder="1" applyAlignment="1">
      <alignment horizontal="center" vertical="center" wrapText="1"/>
    </xf>
    <xf numFmtId="0" fontId="7" fillId="2" borderId="0" xfId="0" applyFont="1" applyFill="1" applyAlignment="1">
      <alignment horizontal="left" vertical="center"/>
    </xf>
    <xf numFmtId="0" fontId="7" fillId="2" borderId="0" xfId="0" applyFont="1" applyFill="1" applyAlignment="1">
      <alignment vertical="center"/>
    </xf>
    <xf numFmtId="177" fontId="3" fillId="0" borderId="74" xfId="0" applyNumberFormat="1" applyFont="1" applyFill="1" applyBorder="1" applyAlignment="1" applyProtection="1">
      <alignment horizontal="center" vertical="center" wrapText="1"/>
    </xf>
    <xf numFmtId="177" fontId="3" fillId="0" borderId="150" xfId="0" applyNumberFormat="1" applyFont="1" applyFill="1" applyBorder="1" applyAlignment="1" applyProtection="1">
      <alignment horizontal="center" vertical="center" wrapText="1"/>
    </xf>
    <xf numFmtId="0" fontId="12" fillId="6" borderId="0" xfId="0" applyFont="1" applyFill="1" applyAlignment="1">
      <alignment horizontal="right" vertical="center"/>
    </xf>
    <xf numFmtId="0" fontId="34" fillId="6" borderId="0" xfId="0" applyFont="1" applyFill="1">
      <alignment vertical="center"/>
    </xf>
    <xf numFmtId="0" fontId="34" fillId="0" borderId="0" xfId="0" applyFont="1">
      <alignment vertical="center"/>
    </xf>
    <xf numFmtId="0" fontId="34" fillId="5" borderId="0" xfId="0" applyFont="1" applyFill="1">
      <alignment vertical="center"/>
    </xf>
    <xf numFmtId="0" fontId="3" fillId="6" borderId="0" xfId="0" applyFont="1" applyFill="1" applyBorder="1" applyAlignment="1">
      <alignment horizontal="left" vertical="top" wrapText="1"/>
    </xf>
    <xf numFmtId="0" fontId="3" fillId="16" borderId="1" xfId="0" applyFont="1" applyFill="1" applyBorder="1" applyAlignment="1" applyProtection="1">
      <alignment horizontal="center" vertical="center"/>
      <protection locked="0"/>
    </xf>
    <xf numFmtId="0" fontId="3" fillId="3" borderId="7" xfId="0" applyFont="1" applyFill="1" applyBorder="1" applyAlignment="1" applyProtection="1">
      <alignment horizontal="left" vertical="top" wrapText="1"/>
      <protection locked="0"/>
    </xf>
    <xf numFmtId="0" fontId="3" fillId="3" borderId="8" xfId="0" applyFont="1" applyFill="1" applyBorder="1" applyAlignment="1" applyProtection="1">
      <alignment horizontal="left" vertical="top" wrapText="1"/>
      <protection locked="0"/>
    </xf>
    <xf numFmtId="0" fontId="3" fillId="3" borderId="9" xfId="0" applyFont="1" applyFill="1" applyBorder="1" applyAlignment="1" applyProtection="1">
      <alignment horizontal="left" vertical="top" wrapText="1"/>
      <protection locked="0"/>
    </xf>
    <xf numFmtId="0" fontId="3" fillId="0" borderId="4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49" xfId="0" applyFont="1" applyBorder="1" applyAlignment="1">
      <alignment horizontal="center" vertical="center" wrapText="1"/>
    </xf>
    <xf numFmtId="0" fontId="12" fillId="6" borderId="44" xfId="0" applyFont="1" applyFill="1" applyBorder="1" applyAlignment="1">
      <alignment horizontal="center" vertical="center"/>
    </xf>
    <xf numFmtId="0" fontId="12" fillId="6" borderId="45" xfId="0" applyFont="1" applyFill="1" applyBorder="1" applyAlignment="1">
      <alignment horizontal="center" vertical="center"/>
    </xf>
    <xf numFmtId="0" fontId="12" fillId="6" borderId="49" xfId="0" applyFont="1" applyFill="1" applyBorder="1" applyAlignment="1">
      <alignment horizontal="center" vertical="center"/>
    </xf>
    <xf numFmtId="0" fontId="12" fillId="5" borderId="16" xfId="0" applyFont="1" applyFill="1" applyBorder="1" applyAlignment="1" applyProtection="1">
      <alignment horizontal="center" vertical="center" wrapText="1"/>
      <protection locked="0"/>
    </xf>
    <xf numFmtId="0" fontId="12" fillId="5" borderId="12" xfId="0" applyFont="1" applyFill="1" applyBorder="1" applyAlignment="1" applyProtection="1">
      <alignment horizontal="center" vertical="center" wrapText="1"/>
      <protection locked="0"/>
    </xf>
    <xf numFmtId="0" fontId="12" fillId="5" borderId="52" xfId="0" applyFont="1" applyFill="1" applyBorder="1" applyAlignment="1" applyProtection="1">
      <alignment horizontal="center" vertical="center" wrapText="1"/>
      <protection locked="0"/>
    </xf>
    <xf numFmtId="0" fontId="12" fillId="5" borderId="112" xfId="0" applyFont="1" applyFill="1" applyBorder="1" applyAlignment="1" applyProtection="1">
      <alignment horizontal="center" vertical="center" wrapText="1"/>
      <protection locked="0"/>
    </xf>
    <xf numFmtId="0" fontId="12" fillId="5" borderId="1" xfId="0" applyFont="1" applyFill="1" applyBorder="1" applyAlignment="1" applyProtection="1">
      <alignment horizontal="center" vertical="center" wrapText="1"/>
      <protection locked="0"/>
    </xf>
    <xf numFmtId="0" fontId="12" fillId="5" borderId="113" xfId="0" applyFont="1" applyFill="1" applyBorder="1" applyAlignment="1" applyProtection="1">
      <alignment horizontal="center" vertical="center" wrapText="1"/>
      <protection locked="0"/>
    </xf>
    <xf numFmtId="0" fontId="14" fillId="3" borderId="50" xfId="0" applyFont="1" applyFill="1" applyBorder="1" applyAlignment="1" applyProtection="1">
      <alignment horizontal="center" vertical="center" shrinkToFit="1"/>
      <protection locked="0"/>
    </xf>
    <xf numFmtId="0" fontId="14" fillId="3" borderId="13" xfId="0" applyFont="1" applyFill="1" applyBorder="1" applyAlignment="1" applyProtection="1">
      <alignment horizontal="center" vertical="center" shrinkToFit="1"/>
      <protection locked="0"/>
    </xf>
    <xf numFmtId="0" fontId="14" fillId="3" borderId="14" xfId="0" applyFont="1" applyFill="1" applyBorder="1" applyAlignment="1" applyProtection="1">
      <alignment horizontal="center" vertical="center" shrinkToFit="1"/>
      <protection locked="0"/>
    </xf>
    <xf numFmtId="0" fontId="12" fillId="3" borderId="16" xfId="0" applyFont="1" applyFill="1" applyBorder="1" applyAlignment="1" applyProtection="1">
      <alignment horizontal="center" vertical="center" shrinkToFit="1"/>
      <protection locked="0"/>
    </xf>
    <xf numFmtId="0" fontId="12" fillId="3" borderId="12" xfId="0" applyFont="1" applyFill="1" applyBorder="1" applyAlignment="1" applyProtection="1">
      <alignment horizontal="center" vertical="center" shrinkToFit="1"/>
      <protection locked="0"/>
    </xf>
    <xf numFmtId="0" fontId="12" fillId="3" borderId="6" xfId="0" applyFont="1" applyFill="1" applyBorder="1" applyAlignment="1" applyProtection="1">
      <alignment horizontal="center" vertical="center" shrinkToFit="1"/>
      <protection locked="0"/>
    </xf>
    <xf numFmtId="0" fontId="12" fillId="3" borderId="17" xfId="0" applyFont="1" applyFill="1" applyBorder="1" applyAlignment="1" applyProtection="1">
      <alignment horizontal="center" vertical="center" shrinkToFit="1"/>
      <protection locked="0"/>
    </xf>
    <xf numFmtId="0" fontId="12" fillId="3" borderId="24" xfId="0" applyFont="1" applyFill="1" applyBorder="1" applyAlignment="1" applyProtection="1">
      <alignment horizontal="center" vertical="center" shrinkToFit="1"/>
      <protection locked="0"/>
    </xf>
    <xf numFmtId="0" fontId="12" fillId="3" borderId="18" xfId="0" applyFont="1" applyFill="1" applyBorder="1" applyAlignment="1" applyProtection="1">
      <alignment horizontal="center" vertical="center" shrinkToFit="1"/>
      <protection locked="0"/>
    </xf>
    <xf numFmtId="180" fontId="3" fillId="3" borderId="2" xfId="0" applyNumberFormat="1" applyFont="1" applyFill="1" applyBorder="1" applyAlignment="1" applyProtection="1">
      <alignment horizontal="center" vertical="center" shrinkToFit="1"/>
      <protection locked="0"/>
    </xf>
    <xf numFmtId="180" fontId="3" fillId="3" borderId="53" xfId="0" applyNumberFormat="1" applyFont="1" applyFill="1" applyBorder="1" applyAlignment="1" applyProtection="1">
      <alignment horizontal="center" vertical="center" shrinkToFit="1"/>
      <protection locked="0"/>
    </xf>
    <xf numFmtId="0" fontId="3" fillId="15" borderId="3" xfId="0" applyFont="1" applyFill="1" applyBorder="1" applyAlignment="1" applyProtection="1">
      <alignment horizontal="center" vertical="center" wrapText="1"/>
      <protection locked="0"/>
    </xf>
    <xf numFmtId="0" fontId="3" fillId="15" borderId="52" xfId="0" applyFont="1" applyFill="1" applyBorder="1" applyAlignment="1" applyProtection="1">
      <alignment horizontal="center" vertical="center" wrapText="1"/>
      <protection locked="0"/>
    </xf>
    <xf numFmtId="0" fontId="3" fillId="15" borderId="54" xfId="0" applyFont="1" applyFill="1" applyBorder="1" applyAlignment="1" applyProtection="1">
      <alignment horizontal="center" vertical="center" wrapText="1"/>
      <protection locked="0"/>
    </xf>
    <xf numFmtId="0" fontId="3" fillId="15" borderId="25" xfId="0" applyFont="1" applyFill="1" applyBorder="1" applyAlignment="1" applyProtection="1">
      <alignment horizontal="center" vertical="center" wrapText="1"/>
      <protection locked="0"/>
    </xf>
    <xf numFmtId="180" fontId="3" fillId="3" borderId="115" xfId="0" applyNumberFormat="1" applyFont="1" applyFill="1" applyBorder="1" applyAlignment="1" applyProtection="1">
      <alignment horizontal="center" vertical="center" shrinkToFit="1"/>
      <protection locked="0"/>
    </xf>
    <xf numFmtId="0" fontId="3" fillId="15" borderId="4" xfId="0" applyFont="1" applyFill="1" applyBorder="1" applyAlignment="1" applyProtection="1">
      <alignment horizontal="center" vertical="center" wrapText="1"/>
      <protection locked="0"/>
    </xf>
    <xf numFmtId="0" fontId="3" fillId="15" borderId="51" xfId="0" applyFont="1" applyFill="1" applyBorder="1" applyAlignment="1" applyProtection="1">
      <alignment horizontal="center" vertical="center" wrapText="1"/>
      <protection locked="0"/>
    </xf>
    <xf numFmtId="0" fontId="12" fillId="5" borderId="110" xfId="0" applyFont="1" applyFill="1" applyBorder="1" applyAlignment="1" applyProtection="1">
      <alignment horizontal="center" vertical="center" wrapText="1"/>
      <protection locked="0"/>
    </xf>
    <xf numFmtId="0" fontId="12" fillId="5" borderId="111"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12" fillId="17" borderId="1" xfId="0" applyFont="1" applyFill="1" applyBorder="1" applyAlignment="1" applyProtection="1">
      <alignment horizontal="center" vertical="center"/>
      <protection locked="0"/>
    </xf>
    <xf numFmtId="0" fontId="12" fillId="3" borderId="1" xfId="0" applyFont="1" applyFill="1" applyBorder="1" applyAlignment="1" applyProtection="1">
      <alignment horizontal="center" vertical="center"/>
      <protection locked="0"/>
    </xf>
    <xf numFmtId="0" fontId="13" fillId="16" borderId="1" xfId="0" applyFont="1" applyFill="1" applyBorder="1" applyAlignment="1" applyProtection="1">
      <alignment horizontal="center" vertical="center"/>
      <protection locked="0"/>
    </xf>
    <xf numFmtId="0" fontId="3" fillId="0" borderId="44"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6" xfId="0" applyFont="1" applyBorder="1" applyAlignment="1">
      <alignment horizontal="center" vertical="center" wrapText="1"/>
    </xf>
    <xf numFmtId="0" fontId="12" fillId="16" borderId="1" xfId="0" applyFont="1" applyFill="1" applyBorder="1" applyAlignment="1" applyProtection="1">
      <alignment horizontal="center" vertical="center"/>
      <protection locked="0"/>
    </xf>
    <xf numFmtId="179" fontId="12" fillId="3" borderId="1" xfId="0" applyNumberFormat="1" applyFont="1" applyFill="1" applyBorder="1" applyAlignment="1" applyProtection="1">
      <alignment horizontal="center" vertical="center"/>
      <protection locked="0"/>
    </xf>
    <xf numFmtId="0" fontId="14" fillId="0" borderId="0" xfId="0" applyFont="1" applyAlignment="1">
      <alignment horizontal="center" vertical="center" shrinkToFit="1"/>
    </xf>
    <xf numFmtId="0" fontId="0" fillId="0" borderId="0" xfId="0" applyAlignment="1">
      <alignment vertical="center"/>
    </xf>
    <xf numFmtId="0" fontId="5" fillId="6" borderId="0" xfId="0" applyFont="1" applyFill="1" applyAlignment="1">
      <alignment horizontal="center" vertical="center"/>
    </xf>
    <xf numFmtId="0" fontId="6" fillId="6" borderId="0" xfId="0" applyFont="1" applyFill="1" applyAlignment="1">
      <alignment horizontal="center" vertical="center"/>
    </xf>
    <xf numFmtId="0" fontId="12" fillId="6" borderId="0" xfId="0" applyFont="1" applyFill="1" applyAlignment="1">
      <alignment horizontal="right" vertical="center" wrapText="1"/>
    </xf>
    <xf numFmtId="0" fontId="14" fillId="16" borderId="1" xfId="0" applyFont="1" applyFill="1" applyBorder="1" applyAlignment="1">
      <alignment horizontal="center" vertical="center"/>
    </xf>
    <xf numFmtId="0" fontId="0" fillId="16" borderId="1" xfId="0" applyFont="1" applyFill="1" applyBorder="1" applyAlignment="1">
      <alignment horizontal="center" vertical="center"/>
    </xf>
    <xf numFmtId="0" fontId="3" fillId="3" borderId="15" xfId="0" applyFont="1" applyFill="1" applyBorder="1" applyAlignment="1" applyProtection="1">
      <alignment horizontal="center" vertical="center" wrapText="1"/>
      <protection locked="0"/>
    </xf>
    <xf numFmtId="0" fontId="3" fillId="15" borderId="15" xfId="0" applyFont="1" applyFill="1" applyBorder="1" applyAlignment="1" applyProtection="1">
      <alignment horizontal="center" vertical="center" shrinkToFit="1"/>
      <protection locked="0"/>
    </xf>
    <xf numFmtId="0" fontId="3" fillId="3" borderId="40" xfId="0" applyFont="1" applyFill="1" applyBorder="1" applyAlignment="1" applyProtection="1">
      <alignment horizontal="center" vertical="center" shrinkToFit="1"/>
      <protection locked="0"/>
    </xf>
    <xf numFmtId="0" fontId="3" fillId="3" borderId="41" xfId="0" applyFont="1" applyFill="1" applyBorder="1" applyAlignment="1" applyProtection="1">
      <alignment horizontal="center" vertical="center" shrinkToFit="1"/>
      <protection locked="0"/>
    </xf>
    <xf numFmtId="0" fontId="8" fillId="6" borderId="0" xfId="0" applyFont="1" applyFill="1" applyAlignment="1">
      <alignment horizontal="right" vertical="center"/>
    </xf>
    <xf numFmtId="0" fontId="31" fillId="12" borderId="0" xfId="0" applyFont="1" applyFill="1" applyBorder="1" applyAlignment="1" applyProtection="1">
      <alignment horizontal="left" vertical="center" wrapText="1"/>
    </xf>
    <xf numFmtId="0" fontId="31" fillId="12" borderId="0" xfId="0" applyFont="1" applyFill="1" applyBorder="1" applyAlignment="1" applyProtection="1">
      <alignment horizontal="left" vertical="center"/>
    </xf>
    <xf numFmtId="180" fontId="3" fillId="3" borderId="72" xfId="0" applyNumberFormat="1" applyFont="1" applyFill="1" applyBorder="1" applyAlignment="1" applyProtection="1">
      <alignment horizontal="center" vertical="center" shrinkToFit="1"/>
      <protection locked="0"/>
    </xf>
    <xf numFmtId="180" fontId="3" fillId="3" borderId="73" xfId="0" applyNumberFormat="1" applyFont="1" applyFill="1" applyBorder="1" applyAlignment="1" applyProtection="1">
      <alignment horizontal="center" vertical="center" shrinkToFit="1"/>
      <protection locked="0"/>
    </xf>
    <xf numFmtId="0" fontId="3" fillId="0" borderId="56" xfId="0" applyFont="1" applyBorder="1" applyAlignment="1" applyProtection="1">
      <alignment horizontal="center" vertical="center"/>
    </xf>
    <xf numFmtId="0" fontId="3" fillId="0" borderId="77" xfId="0" applyFont="1" applyBorder="1" applyAlignment="1" applyProtection="1">
      <alignment horizontal="center" vertical="center"/>
    </xf>
    <xf numFmtId="0" fontId="3" fillId="3" borderId="103" xfId="0" applyFont="1" applyFill="1" applyBorder="1" applyAlignment="1" applyProtection="1">
      <alignment horizontal="center" vertical="center" wrapText="1"/>
      <protection locked="0"/>
    </xf>
    <xf numFmtId="0" fontId="3" fillId="3" borderId="104" xfId="0" applyFont="1" applyFill="1" applyBorder="1" applyAlignment="1" applyProtection="1">
      <alignment horizontal="center" vertical="center" wrapText="1"/>
      <protection locked="0"/>
    </xf>
    <xf numFmtId="0" fontId="3" fillId="0" borderId="84" xfId="0" applyFont="1" applyBorder="1" applyAlignment="1" applyProtection="1">
      <alignment horizontal="center" vertical="center" wrapText="1"/>
    </xf>
    <xf numFmtId="0" fontId="3" fillId="0" borderId="58" xfId="0" applyFont="1" applyBorder="1" applyAlignment="1" applyProtection="1">
      <alignment horizontal="center" vertical="center" wrapText="1"/>
    </xf>
    <xf numFmtId="180" fontId="3" fillId="3" borderId="40" xfId="0" applyNumberFormat="1" applyFont="1" applyFill="1" applyBorder="1" applyAlignment="1" applyProtection="1">
      <alignment horizontal="center" vertical="center" shrinkToFit="1"/>
      <protection locked="0"/>
    </xf>
    <xf numFmtId="180" fontId="3" fillId="3" borderId="105" xfId="0" applyNumberFormat="1" applyFont="1" applyFill="1" applyBorder="1" applyAlignment="1" applyProtection="1">
      <alignment horizontal="center" vertical="center" shrinkToFit="1"/>
      <protection locked="0"/>
    </xf>
    <xf numFmtId="0" fontId="3" fillId="0" borderId="57" xfId="0" applyFont="1" applyBorder="1" applyAlignment="1" applyProtection="1">
      <alignment horizontal="center" vertical="center"/>
    </xf>
    <xf numFmtId="0" fontId="3" fillId="3" borderId="93" xfId="0" applyFont="1" applyFill="1" applyBorder="1" applyAlignment="1" applyProtection="1">
      <alignment horizontal="center" vertical="center" wrapText="1"/>
      <protection locked="0"/>
    </xf>
    <xf numFmtId="0" fontId="3" fillId="15" borderId="93" xfId="0" applyFont="1" applyFill="1" applyBorder="1" applyAlignment="1" applyProtection="1">
      <alignment horizontal="center" vertical="center" shrinkToFit="1"/>
      <protection locked="0"/>
    </xf>
    <xf numFmtId="0" fontId="3" fillId="3" borderId="69" xfId="0" applyFont="1" applyFill="1" applyBorder="1" applyAlignment="1" applyProtection="1">
      <alignment horizontal="center" vertical="center" shrinkToFit="1"/>
      <protection locked="0"/>
    </xf>
    <xf numFmtId="0" fontId="3" fillId="3" borderId="60" xfId="0" applyFont="1" applyFill="1" applyBorder="1" applyAlignment="1" applyProtection="1">
      <alignment horizontal="center" vertical="center" shrinkToFit="1"/>
      <protection locked="0"/>
    </xf>
    <xf numFmtId="0" fontId="3" fillId="15" borderId="103" xfId="0" applyFont="1" applyFill="1" applyBorder="1" applyAlignment="1" applyProtection="1">
      <alignment horizontal="center" vertical="center" shrinkToFit="1"/>
      <protection locked="0"/>
    </xf>
    <xf numFmtId="0" fontId="3" fillId="15" borderId="104" xfId="0" applyFont="1" applyFill="1" applyBorder="1" applyAlignment="1" applyProtection="1">
      <alignment horizontal="center" vertical="center" shrinkToFit="1"/>
      <protection locked="0"/>
    </xf>
    <xf numFmtId="0" fontId="3" fillId="3" borderId="103" xfId="0" applyFont="1" applyFill="1" applyBorder="1" applyAlignment="1" applyProtection="1">
      <alignment horizontal="center" vertical="center" shrinkToFit="1"/>
      <protection locked="0"/>
    </xf>
    <xf numFmtId="0" fontId="3" fillId="3" borderId="104" xfId="0" applyFont="1" applyFill="1" applyBorder="1" applyAlignment="1" applyProtection="1">
      <alignment horizontal="center" vertical="center" shrinkToFit="1"/>
      <protection locked="0"/>
    </xf>
    <xf numFmtId="0" fontId="3" fillId="15" borderId="40" xfId="0" applyFont="1" applyFill="1" applyBorder="1" applyAlignment="1" applyProtection="1">
      <alignment horizontal="center" vertical="center" shrinkToFit="1"/>
      <protection locked="0"/>
    </xf>
    <xf numFmtId="0" fontId="3" fillId="15" borderId="41" xfId="0" applyFont="1" applyFill="1" applyBorder="1" applyAlignment="1" applyProtection="1">
      <alignment horizontal="center" vertical="center" shrinkToFit="1"/>
      <protection locked="0"/>
    </xf>
    <xf numFmtId="0" fontId="3" fillId="0" borderId="95" xfId="0" applyFont="1" applyBorder="1" applyAlignment="1" applyProtection="1">
      <alignment horizontal="center" vertical="center" wrapText="1"/>
    </xf>
    <xf numFmtId="0" fontId="3" fillId="0" borderId="96" xfId="0" applyFont="1" applyBorder="1" applyAlignment="1" applyProtection="1">
      <alignment horizontal="center" vertical="center"/>
    </xf>
    <xf numFmtId="0" fontId="3" fillId="0" borderId="97" xfId="0" applyFont="1" applyBorder="1" applyAlignment="1" applyProtection="1">
      <alignment horizontal="center" vertical="center"/>
    </xf>
    <xf numFmtId="0" fontId="3" fillId="3" borderId="40" xfId="0" applyFont="1" applyFill="1" applyBorder="1" applyAlignment="1" applyProtection="1">
      <alignment horizontal="center" vertical="center" wrapText="1"/>
      <protection locked="0"/>
    </xf>
    <xf numFmtId="0" fontId="3" fillId="3" borderId="41" xfId="0" applyFont="1" applyFill="1" applyBorder="1" applyAlignment="1" applyProtection="1">
      <alignment horizontal="center" vertical="center" wrapText="1"/>
      <protection locked="0"/>
    </xf>
    <xf numFmtId="0" fontId="3" fillId="3" borderId="106" xfId="0" applyFont="1" applyFill="1" applyBorder="1" applyAlignment="1" applyProtection="1">
      <alignment horizontal="center" vertical="center" wrapText="1"/>
      <protection locked="0"/>
    </xf>
    <xf numFmtId="0" fontId="3" fillId="0" borderId="95" xfId="0" applyFont="1" applyBorder="1" applyAlignment="1" applyProtection="1">
      <alignment horizontal="center" vertical="center" shrinkToFit="1"/>
    </xf>
    <xf numFmtId="0" fontId="3" fillId="15" borderId="106" xfId="0" applyFont="1" applyFill="1" applyBorder="1" applyAlignment="1" applyProtection="1">
      <alignment horizontal="center" vertical="center" shrinkToFit="1"/>
      <protection locked="0"/>
    </xf>
    <xf numFmtId="0" fontId="3" fillId="0" borderId="84" xfId="0" applyFont="1" applyBorder="1" applyAlignment="1" applyProtection="1">
      <alignment horizontal="center" vertical="center" shrinkToFit="1"/>
    </xf>
    <xf numFmtId="0" fontId="3" fillId="0" borderId="58" xfId="0" applyFont="1" applyBorder="1" applyAlignment="1" applyProtection="1">
      <alignment horizontal="center" vertical="center" shrinkToFit="1"/>
    </xf>
    <xf numFmtId="0" fontId="16" fillId="4" borderId="61" xfId="0" applyFont="1" applyFill="1" applyBorder="1" applyAlignment="1" applyProtection="1">
      <alignment vertical="center" wrapText="1"/>
    </xf>
    <xf numFmtId="0" fontId="0" fillId="0" borderId="62" xfId="0" applyBorder="1" applyAlignment="1" applyProtection="1">
      <alignment vertical="center"/>
    </xf>
    <xf numFmtId="0" fontId="0" fillId="0" borderId="63" xfId="0" applyBorder="1" applyAlignment="1" applyProtection="1">
      <alignment vertical="center"/>
    </xf>
    <xf numFmtId="0" fontId="0" fillId="0" borderId="64" xfId="0" applyBorder="1" applyAlignment="1" applyProtection="1">
      <alignment vertical="center"/>
    </xf>
    <xf numFmtId="0" fontId="0" fillId="0" borderId="0" xfId="0" applyBorder="1" applyAlignment="1" applyProtection="1">
      <alignment vertical="center"/>
    </xf>
    <xf numFmtId="0" fontId="0" fillId="0" borderId="65" xfId="0" applyBorder="1" applyAlignment="1" applyProtection="1">
      <alignment vertical="center"/>
    </xf>
    <xf numFmtId="0" fontId="0" fillId="0" borderId="66" xfId="0" applyBorder="1" applyAlignment="1" applyProtection="1">
      <alignment vertical="center"/>
    </xf>
    <xf numFmtId="0" fontId="0" fillId="0" borderId="67" xfId="0" applyBorder="1" applyAlignment="1" applyProtection="1">
      <alignment vertical="center"/>
    </xf>
    <xf numFmtId="0" fontId="0" fillId="0" borderId="68" xfId="0" applyBorder="1" applyAlignment="1" applyProtection="1">
      <alignment vertical="center"/>
    </xf>
    <xf numFmtId="0" fontId="3" fillId="15" borderId="69" xfId="0" applyFont="1" applyFill="1" applyBorder="1" applyAlignment="1" applyProtection="1">
      <alignment horizontal="center" vertical="center" shrinkToFit="1"/>
      <protection locked="0"/>
    </xf>
    <xf numFmtId="0" fontId="3" fillId="15" borderId="60" xfId="0" applyFont="1" applyFill="1" applyBorder="1" applyAlignment="1" applyProtection="1">
      <alignment horizontal="center" vertical="center" shrinkToFit="1"/>
      <protection locked="0"/>
    </xf>
    <xf numFmtId="180" fontId="3" fillId="3" borderId="85" xfId="0" applyNumberFormat="1" applyFont="1" applyFill="1" applyBorder="1" applyAlignment="1" applyProtection="1">
      <alignment horizontal="center" vertical="center" shrinkToFit="1"/>
      <protection locked="0"/>
    </xf>
    <xf numFmtId="180" fontId="3" fillId="3" borderId="114" xfId="0" applyNumberFormat="1" applyFont="1" applyFill="1" applyBorder="1" applyAlignment="1" applyProtection="1">
      <alignment horizontal="center" vertical="center" shrinkToFit="1"/>
      <protection locked="0"/>
    </xf>
    <xf numFmtId="0" fontId="16" fillId="17" borderId="0" xfId="0" applyFont="1" applyFill="1" applyBorder="1" applyAlignment="1" applyProtection="1">
      <alignment horizontal="center" vertical="center"/>
      <protection locked="0"/>
    </xf>
    <xf numFmtId="0" fontId="8" fillId="6" borderId="0" xfId="0" applyFont="1" applyFill="1" applyAlignment="1" applyProtection="1">
      <alignment horizontal="right" vertical="center"/>
    </xf>
    <xf numFmtId="0" fontId="14" fillId="16" borderId="1" xfId="0" applyFont="1" applyFill="1" applyBorder="1" applyAlignment="1" applyProtection="1">
      <alignment horizontal="center" vertical="center"/>
    </xf>
    <xf numFmtId="0" fontId="0" fillId="16" borderId="1" xfId="0" applyFont="1" applyFill="1" applyBorder="1" applyAlignment="1" applyProtection="1">
      <alignment horizontal="center" vertical="center"/>
    </xf>
    <xf numFmtId="0" fontId="3" fillId="0" borderId="122" xfId="0" applyFont="1" applyBorder="1" applyAlignment="1">
      <alignment horizontal="center" vertical="center" shrinkToFit="1"/>
    </xf>
    <xf numFmtId="0" fontId="12" fillId="0" borderId="123" xfId="0" applyFont="1" applyBorder="1" applyAlignment="1">
      <alignment horizontal="center" vertical="center" shrinkToFit="1"/>
    </xf>
    <xf numFmtId="0" fontId="23" fillId="0" borderId="124" xfId="0" applyFont="1" applyBorder="1" applyAlignment="1">
      <alignment horizontal="center" vertical="center" wrapText="1"/>
    </xf>
    <xf numFmtId="0" fontId="24" fillId="0" borderId="123" xfId="0" applyFont="1" applyBorder="1" applyAlignment="1">
      <alignment horizontal="center" vertical="center" wrapText="1"/>
    </xf>
    <xf numFmtId="0" fontId="3" fillId="0" borderId="124" xfId="0" applyFont="1" applyBorder="1" applyAlignment="1">
      <alignment horizontal="center" vertical="center" wrapText="1"/>
    </xf>
    <xf numFmtId="0" fontId="12" fillId="0" borderId="125" xfId="0" applyFont="1" applyBorder="1" applyAlignment="1">
      <alignment horizontal="center" vertical="center" wrapText="1"/>
    </xf>
    <xf numFmtId="0" fontId="7" fillId="6" borderId="0" xfId="0" applyFont="1" applyFill="1" applyAlignment="1">
      <alignment horizontal="left" vertical="center" wrapText="1"/>
    </xf>
    <xf numFmtId="0" fontId="16" fillId="16" borderId="0" xfId="0" applyFont="1" applyFill="1" applyBorder="1" applyAlignment="1" applyProtection="1">
      <alignment horizontal="center" vertical="center"/>
      <protection locked="0"/>
    </xf>
    <xf numFmtId="0" fontId="3" fillId="0" borderId="127" xfId="0" applyFont="1" applyBorder="1" applyAlignment="1">
      <alignment horizontal="center" vertical="center" shrinkToFit="1"/>
    </xf>
    <xf numFmtId="0" fontId="12" fillId="0" borderId="128" xfId="0" applyFont="1" applyBorder="1" applyAlignment="1">
      <alignment horizontal="center" vertical="center" shrinkToFit="1"/>
    </xf>
    <xf numFmtId="0" fontId="23" fillId="0" borderId="129" xfId="0" applyFont="1" applyBorder="1" applyAlignment="1">
      <alignment horizontal="center" vertical="center" wrapText="1"/>
    </xf>
    <xf numFmtId="0" fontId="24" fillId="0" borderId="128" xfId="0" applyFont="1" applyBorder="1" applyAlignment="1">
      <alignment horizontal="center" vertical="center" wrapText="1"/>
    </xf>
    <xf numFmtId="0" fontId="3" fillId="0" borderId="129" xfId="0" applyFont="1" applyBorder="1" applyAlignment="1">
      <alignment horizontal="center" vertical="center" wrapText="1"/>
    </xf>
    <xf numFmtId="0" fontId="12" fillId="0" borderId="130" xfId="0" applyFont="1" applyBorder="1" applyAlignment="1">
      <alignment horizontal="center" vertical="center" wrapText="1"/>
    </xf>
    <xf numFmtId="0" fontId="3" fillId="19" borderId="118" xfId="0" applyFont="1" applyFill="1" applyBorder="1" applyAlignment="1">
      <alignment horizontal="center" vertical="center"/>
    </xf>
    <xf numFmtId="0" fontId="12" fillId="19" borderId="83" xfId="0" applyFont="1" applyFill="1" applyBorder="1" applyAlignment="1">
      <alignment horizontal="center" vertical="center"/>
    </xf>
    <xf numFmtId="0" fontId="12" fillId="19" borderId="87" xfId="0" applyFont="1" applyFill="1" applyBorder="1" applyAlignment="1">
      <alignment horizontal="center" vertical="center"/>
    </xf>
    <xf numFmtId="180" fontId="3" fillId="3" borderId="80" xfId="0" applyNumberFormat="1" applyFont="1" applyFill="1" applyBorder="1" applyAlignment="1" applyProtection="1">
      <alignment horizontal="center" vertical="center" shrinkToFit="1"/>
      <protection locked="0"/>
    </xf>
    <xf numFmtId="0" fontId="0" fillId="0" borderId="132" xfId="0" applyBorder="1" applyAlignment="1" applyProtection="1">
      <alignment horizontal="center" vertical="center" shrinkToFit="1"/>
      <protection locked="0"/>
    </xf>
    <xf numFmtId="0" fontId="12" fillId="3" borderId="118" xfId="0" applyFont="1" applyFill="1" applyBorder="1" applyAlignment="1" applyProtection="1">
      <alignment horizontal="center" vertical="center" shrinkToFit="1"/>
      <protection locked="0"/>
    </xf>
    <xf numFmtId="0" fontId="12" fillId="3" borderId="87" xfId="0" applyFont="1" applyFill="1" applyBorder="1" applyAlignment="1" applyProtection="1">
      <alignment horizontal="center" vertical="center"/>
      <protection locked="0"/>
    </xf>
    <xf numFmtId="0" fontId="12" fillId="3" borderId="126" xfId="0" applyFont="1" applyFill="1" applyBorder="1" applyAlignment="1" applyProtection="1">
      <alignment horizontal="center" vertical="center"/>
      <protection locked="0"/>
    </xf>
    <xf numFmtId="0" fontId="12" fillId="3" borderId="42" xfId="0" applyFont="1" applyFill="1" applyBorder="1" applyAlignment="1" applyProtection="1">
      <alignment horizontal="center" vertical="center"/>
      <protection locked="0"/>
    </xf>
    <xf numFmtId="0" fontId="12" fillId="15" borderId="80" xfId="0" applyFont="1" applyFill="1" applyBorder="1" applyAlignment="1" applyProtection="1">
      <alignment horizontal="center" vertical="center" shrinkToFit="1"/>
      <protection locked="0"/>
    </xf>
    <xf numFmtId="0" fontId="12" fillId="15" borderId="87" xfId="0" applyFont="1" applyFill="1" applyBorder="1" applyAlignment="1" applyProtection="1">
      <alignment horizontal="center" vertical="center" shrinkToFit="1"/>
      <protection locked="0"/>
    </xf>
    <xf numFmtId="0" fontId="12" fillId="15" borderId="43" xfId="0" applyFont="1" applyFill="1" applyBorder="1" applyAlignment="1" applyProtection="1">
      <alignment horizontal="center" vertical="center" shrinkToFit="1"/>
      <protection locked="0"/>
    </xf>
    <xf numFmtId="0" fontId="12" fillId="15" borderId="42" xfId="0" applyFont="1" applyFill="1" applyBorder="1" applyAlignment="1" applyProtection="1">
      <alignment horizontal="center" vertical="center" shrinkToFit="1"/>
      <protection locked="0"/>
    </xf>
    <xf numFmtId="0" fontId="12" fillId="3" borderId="80" xfId="0" applyFont="1" applyFill="1" applyBorder="1" applyAlignment="1" applyProtection="1">
      <alignment horizontal="center" vertical="center" shrinkToFit="1"/>
      <protection locked="0"/>
    </xf>
    <xf numFmtId="0" fontId="12" fillId="3" borderId="83" xfId="0" applyFont="1" applyFill="1" applyBorder="1" applyAlignment="1" applyProtection="1">
      <alignment horizontal="center" vertical="center" shrinkToFit="1"/>
      <protection locked="0"/>
    </xf>
    <xf numFmtId="0" fontId="12" fillId="3" borderId="43" xfId="0" applyFont="1" applyFill="1" applyBorder="1" applyAlignment="1" applyProtection="1">
      <alignment horizontal="center" vertical="center" shrinkToFit="1"/>
      <protection locked="0"/>
    </xf>
    <xf numFmtId="0" fontId="12" fillId="3" borderId="0" xfId="0" applyFont="1" applyFill="1" applyBorder="1" applyAlignment="1" applyProtection="1">
      <alignment horizontal="center" vertical="center" shrinkToFit="1"/>
      <protection locked="0"/>
    </xf>
    <xf numFmtId="0" fontId="3" fillId="0" borderId="69" xfId="0" applyFont="1" applyBorder="1" applyAlignment="1">
      <alignment horizontal="center" vertical="center"/>
    </xf>
    <xf numFmtId="0" fontId="0" fillId="0" borderId="89" xfId="0" applyBorder="1" applyAlignment="1">
      <alignment horizontal="center" vertical="center"/>
    </xf>
    <xf numFmtId="0" fontId="3" fillId="0" borderId="59" xfId="0" applyFont="1" applyBorder="1" applyAlignment="1">
      <alignment horizontal="center" vertical="center"/>
    </xf>
    <xf numFmtId="0" fontId="3" fillId="19" borderId="118" xfId="0" applyFont="1" applyFill="1" applyBorder="1" applyAlignment="1">
      <alignment horizontal="center" vertical="center" wrapText="1"/>
    </xf>
    <xf numFmtId="0" fontId="3" fillId="19" borderId="83" xfId="0" applyFont="1" applyFill="1" applyBorder="1" applyAlignment="1">
      <alignment horizontal="center" vertical="center"/>
    </xf>
    <xf numFmtId="0" fontId="3" fillId="19" borderId="87" xfId="0" applyFont="1" applyFill="1" applyBorder="1" applyAlignment="1">
      <alignment horizontal="center" vertical="center"/>
    </xf>
    <xf numFmtId="0" fontId="3" fillId="19" borderId="119" xfId="0" applyFont="1" applyFill="1" applyBorder="1" applyAlignment="1">
      <alignment horizontal="center" vertical="center"/>
    </xf>
    <xf numFmtId="0" fontId="3" fillId="19" borderId="120" xfId="0" applyFont="1" applyFill="1" applyBorder="1" applyAlignment="1">
      <alignment horizontal="center" vertical="center"/>
    </xf>
    <xf numFmtId="0" fontId="3" fillId="19" borderId="121" xfId="0" applyFont="1" applyFill="1" applyBorder="1" applyAlignment="1">
      <alignment horizontal="center" vertical="center"/>
    </xf>
    <xf numFmtId="0" fontId="5" fillId="2" borderId="69" xfId="0" applyFont="1" applyFill="1" applyBorder="1" applyAlignment="1">
      <alignment horizontal="center" vertical="center"/>
    </xf>
    <xf numFmtId="0" fontId="5" fillId="2" borderId="59" xfId="0" applyFont="1" applyFill="1" applyBorder="1" applyAlignment="1">
      <alignment horizontal="center" vertical="center"/>
    </xf>
    <xf numFmtId="0" fontId="5" fillId="2" borderId="117" xfId="0" applyFont="1" applyFill="1" applyBorder="1" applyAlignment="1">
      <alignment horizontal="center" vertical="center"/>
    </xf>
    <xf numFmtId="180" fontId="3" fillId="3" borderId="39" xfId="0" applyNumberFormat="1" applyFont="1" applyFill="1" applyBorder="1" applyAlignment="1" applyProtection="1">
      <alignment horizontal="center" vertical="center" shrinkToFit="1"/>
      <protection locked="0"/>
    </xf>
    <xf numFmtId="0" fontId="0" fillId="0" borderId="38" xfId="0" applyBorder="1" applyAlignment="1" applyProtection="1">
      <alignment horizontal="center" vertical="center" shrinkToFit="1"/>
      <protection locked="0"/>
    </xf>
    <xf numFmtId="0" fontId="3" fillId="0" borderId="84" xfId="0" applyFont="1" applyFill="1" applyBorder="1" applyAlignment="1" applyProtection="1">
      <alignment horizontal="center" vertical="center" shrinkToFit="1"/>
    </xf>
    <xf numFmtId="0" fontId="3" fillId="0" borderId="58" xfId="0" applyFont="1" applyFill="1" applyBorder="1" applyAlignment="1" applyProtection="1">
      <alignment horizontal="center" vertical="center" shrinkToFit="1"/>
    </xf>
    <xf numFmtId="0" fontId="3" fillId="0" borderId="56" xfId="0" applyFont="1" applyFill="1" applyBorder="1" applyAlignment="1" applyProtection="1">
      <alignment horizontal="center" vertical="center"/>
    </xf>
    <xf numFmtId="0" fontId="3" fillId="0" borderId="77" xfId="0" applyFont="1" applyFill="1" applyBorder="1" applyAlignment="1" applyProtection="1">
      <alignment horizontal="center" vertical="center"/>
    </xf>
    <xf numFmtId="0" fontId="3" fillId="0" borderId="84" xfId="0" applyFont="1" applyFill="1" applyBorder="1" applyAlignment="1" applyProtection="1">
      <alignment horizontal="center" vertical="center" wrapText="1"/>
    </xf>
    <xf numFmtId="0" fontId="3" fillId="0" borderId="100" xfId="0" applyFont="1" applyFill="1" applyBorder="1" applyAlignment="1" applyProtection="1">
      <alignment horizontal="center" vertical="center" wrapText="1"/>
    </xf>
    <xf numFmtId="0" fontId="3" fillId="0" borderId="58" xfId="0" applyFont="1" applyFill="1" applyBorder="1" applyAlignment="1" applyProtection="1">
      <alignment horizontal="center" vertical="center" wrapText="1"/>
    </xf>
    <xf numFmtId="0" fontId="31" fillId="2" borderId="0" xfId="0" applyFont="1" applyFill="1" applyBorder="1" applyAlignment="1" applyProtection="1">
      <alignment horizontal="left" vertical="center" wrapText="1"/>
    </xf>
    <xf numFmtId="0" fontId="31" fillId="2" borderId="0" xfId="0" applyFont="1" applyFill="1" applyBorder="1" applyAlignment="1" applyProtection="1">
      <alignment horizontal="left" vertical="center"/>
    </xf>
    <xf numFmtId="0" fontId="3" fillId="0" borderId="72" xfId="0" applyFont="1" applyBorder="1" applyAlignment="1">
      <alignment horizontal="center" vertical="center"/>
    </xf>
    <xf numFmtId="0" fontId="0" fillId="0" borderId="73" xfId="0" applyBorder="1" applyAlignment="1">
      <alignment horizontal="center" vertical="center"/>
    </xf>
    <xf numFmtId="0" fontId="3" fillId="15" borderId="36" xfId="0" applyFont="1" applyFill="1" applyBorder="1" applyAlignment="1" applyProtection="1">
      <alignment horizontal="center" vertical="center" shrinkToFit="1"/>
      <protection locked="0"/>
    </xf>
    <xf numFmtId="0" fontId="3" fillId="15" borderId="101" xfId="0" applyFont="1" applyFill="1" applyBorder="1" applyAlignment="1" applyProtection="1">
      <alignment horizontal="center" vertical="center" shrinkToFit="1"/>
      <protection locked="0"/>
    </xf>
    <xf numFmtId="0" fontId="3" fillId="15" borderId="37" xfId="0" applyFont="1" applyFill="1" applyBorder="1" applyAlignment="1" applyProtection="1">
      <alignment horizontal="center" vertical="center" shrinkToFit="1"/>
      <protection locked="0"/>
    </xf>
    <xf numFmtId="0" fontId="3" fillId="15" borderId="85" xfId="0" applyFont="1" applyFill="1" applyBorder="1" applyAlignment="1" applyProtection="1">
      <alignment horizontal="center" vertical="center" shrinkToFit="1"/>
      <protection locked="0"/>
    </xf>
    <xf numFmtId="0" fontId="3" fillId="15" borderId="102" xfId="0" applyFont="1" applyFill="1" applyBorder="1" applyAlignment="1" applyProtection="1">
      <alignment horizontal="center" vertical="center" shrinkToFit="1"/>
      <protection locked="0"/>
    </xf>
    <xf numFmtId="0" fontId="3" fillId="15" borderId="86" xfId="0" applyFont="1" applyFill="1" applyBorder="1" applyAlignment="1" applyProtection="1">
      <alignment horizontal="center" vertical="center" shrinkToFit="1"/>
      <protection locked="0"/>
    </xf>
    <xf numFmtId="0" fontId="3" fillId="18" borderId="118" xfId="0" applyFont="1" applyFill="1" applyBorder="1" applyAlignment="1">
      <alignment horizontal="center" vertical="center" wrapText="1"/>
    </xf>
    <xf numFmtId="0" fontId="3" fillId="18" borderId="83" xfId="0" applyFont="1" applyFill="1" applyBorder="1" applyAlignment="1">
      <alignment horizontal="center" vertical="center"/>
    </xf>
    <xf numFmtId="0" fontId="3" fillId="18" borderId="87" xfId="0" applyFont="1" applyFill="1" applyBorder="1" applyAlignment="1">
      <alignment horizontal="center" vertical="center"/>
    </xf>
    <xf numFmtId="0" fontId="3" fillId="18" borderId="119" xfId="0" applyFont="1" applyFill="1" applyBorder="1" applyAlignment="1">
      <alignment horizontal="center" vertical="center"/>
    </xf>
    <xf numFmtId="0" fontId="3" fillId="18" borderId="120" xfId="0" applyFont="1" applyFill="1" applyBorder="1" applyAlignment="1">
      <alignment horizontal="center" vertical="center"/>
    </xf>
    <xf numFmtId="0" fontId="3" fillId="18" borderId="121" xfId="0" applyFont="1" applyFill="1" applyBorder="1" applyAlignment="1">
      <alignment horizontal="center" vertical="center"/>
    </xf>
    <xf numFmtId="180" fontId="3" fillId="3" borderId="56" xfId="0" applyNumberFormat="1" applyFont="1" applyFill="1" applyBorder="1" applyAlignment="1" applyProtection="1">
      <alignment horizontal="center" vertical="center" shrinkToFit="1"/>
      <protection locked="0"/>
    </xf>
    <xf numFmtId="0" fontId="0" fillId="0" borderId="77" xfId="0" applyBorder="1" applyAlignment="1" applyProtection="1">
      <alignment horizontal="center" vertical="center" shrinkToFit="1"/>
      <protection locked="0"/>
    </xf>
    <xf numFmtId="0" fontId="0" fillId="0" borderId="114" xfId="0" applyBorder="1" applyAlignment="1" applyProtection="1">
      <alignment horizontal="center" vertical="center" shrinkToFit="1"/>
      <protection locked="0"/>
    </xf>
    <xf numFmtId="0" fontId="3" fillId="3" borderId="85" xfId="0" applyFont="1" applyFill="1" applyBorder="1" applyAlignment="1" applyProtection="1">
      <alignment horizontal="center" vertical="center" wrapText="1"/>
      <protection locked="0"/>
    </xf>
    <xf numFmtId="0" fontId="3" fillId="3" borderId="86" xfId="0" applyFont="1" applyFill="1" applyBorder="1" applyAlignment="1" applyProtection="1">
      <alignment horizontal="center" vertical="center" wrapText="1"/>
      <protection locked="0"/>
    </xf>
    <xf numFmtId="0" fontId="3" fillId="0" borderId="57" xfId="0" applyFont="1" applyFill="1" applyBorder="1" applyAlignment="1" applyProtection="1">
      <alignment horizontal="center" vertical="center"/>
    </xf>
    <xf numFmtId="0" fontId="3" fillId="3" borderId="36" xfId="0" applyFont="1" applyFill="1" applyBorder="1" applyAlignment="1" applyProtection="1">
      <alignment horizontal="center" vertical="center" wrapText="1"/>
      <protection locked="0"/>
    </xf>
    <xf numFmtId="0" fontId="3" fillId="3" borderId="37" xfId="0" applyFont="1" applyFill="1" applyBorder="1" applyAlignment="1" applyProtection="1">
      <alignment horizontal="center" vertical="center" wrapText="1"/>
      <protection locked="0"/>
    </xf>
    <xf numFmtId="0" fontId="3" fillId="0" borderId="76" xfId="0" applyFont="1" applyBorder="1" applyAlignment="1">
      <alignment horizontal="center" vertical="center"/>
    </xf>
    <xf numFmtId="180" fontId="3" fillId="3" borderId="142" xfId="0" applyNumberFormat="1" applyFont="1" applyFill="1" applyBorder="1" applyAlignment="1" applyProtection="1">
      <alignment horizontal="center" vertical="center" shrinkToFit="1"/>
      <protection locked="0"/>
    </xf>
    <xf numFmtId="0" fontId="0" fillId="0" borderId="143" xfId="0" applyBorder="1" applyAlignment="1" applyProtection="1">
      <alignment horizontal="center" vertical="center" shrinkToFit="1"/>
      <protection locked="0"/>
    </xf>
    <xf numFmtId="0" fontId="12" fillId="3" borderId="119" xfId="0" applyFont="1" applyFill="1" applyBorder="1" applyAlignment="1" applyProtection="1">
      <alignment horizontal="center" vertical="center"/>
      <protection locked="0"/>
    </xf>
    <xf numFmtId="0" fontId="12" fillId="3" borderId="121" xfId="0" applyFont="1" applyFill="1" applyBorder="1" applyAlignment="1" applyProtection="1">
      <alignment horizontal="center" vertical="center"/>
      <protection locked="0"/>
    </xf>
    <xf numFmtId="0" fontId="12" fillId="15" borderId="137" xfId="0" applyFont="1" applyFill="1" applyBorder="1" applyAlignment="1" applyProtection="1">
      <alignment horizontal="center" vertical="center" shrinkToFit="1"/>
      <protection locked="0"/>
    </xf>
    <xf numFmtId="0" fontId="12" fillId="15" borderId="121" xfId="0"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shrinkToFit="1"/>
      <protection locked="0"/>
    </xf>
    <xf numFmtId="0" fontId="12" fillId="3" borderId="137" xfId="0" applyFont="1" applyFill="1" applyBorder="1" applyAlignment="1" applyProtection="1">
      <alignment horizontal="center" vertical="center" shrinkToFit="1"/>
      <protection locked="0"/>
    </xf>
    <xf numFmtId="0" fontId="12" fillId="3" borderId="121" xfId="0" applyFont="1" applyFill="1" applyBorder="1" applyAlignment="1" applyProtection="1">
      <alignment horizontal="center" vertical="center" shrinkToFit="1"/>
      <protection locked="0"/>
    </xf>
    <xf numFmtId="0" fontId="5" fillId="2" borderId="138" xfId="0" applyFont="1" applyFill="1" applyBorder="1" applyAlignment="1">
      <alignment horizontal="center" vertical="center"/>
    </xf>
    <xf numFmtId="0" fontId="5" fillId="2" borderId="139" xfId="0" applyFont="1" applyFill="1" applyBorder="1" applyAlignment="1">
      <alignment horizontal="center" vertical="center"/>
    </xf>
    <xf numFmtId="0" fontId="5" fillId="2" borderId="140" xfId="0" applyFont="1" applyFill="1" applyBorder="1" applyAlignment="1">
      <alignment horizontal="center" vertical="center"/>
    </xf>
    <xf numFmtId="0" fontId="3" fillId="18" borderId="135" xfId="0" applyFont="1" applyFill="1" applyBorder="1" applyAlignment="1">
      <alignment horizontal="center" vertical="center"/>
    </xf>
    <xf numFmtId="0" fontId="12" fillId="18" borderId="136" xfId="0" applyFont="1" applyFill="1" applyBorder="1" applyAlignment="1">
      <alignment horizontal="center" vertical="center"/>
    </xf>
    <xf numFmtId="0" fontId="12" fillId="18" borderId="134" xfId="0" applyFont="1" applyFill="1" applyBorder="1" applyAlignment="1">
      <alignment horizontal="center" vertical="center"/>
    </xf>
    <xf numFmtId="0" fontId="3" fillId="18" borderId="131" xfId="0" applyFont="1" applyFill="1" applyBorder="1" applyAlignment="1">
      <alignment horizontal="center" vertical="center"/>
    </xf>
    <xf numFmtId="0" fontId="0" fillId="18" borderId="76" xfId="0" applyFill="1" applyBorder="1" applyAlignment="1">
      <alignment horizontal="center" vertical="center"/>
    </xf>
    <xf numFmtId="0" fontId="0" fillId="18" borderId="88" xfId="0" applyFill="1" applyBorder="1" applyAlignment="1">
      <alignment horizontal="center" vertical="center"/>
    </xf>
    <xf numFmtId="0" fontId="5" fillId="2" borderId="129" xfId="0" applyFont="1" applyFill="1" applyBorder="1" applyAlignment="1">
      <alignment horizontal="center" vertical="center"/>
    </xf>
    <xf numFmtId="0" fontId="5" fillId="2" borderId="147" xfId="0" applyFont="1" applyFill="1" applyBorder="1" applyAlignment="1">
      <alignment horizontal="center" vertical="center"/>
    </xf>
    <xf numFmtId="0" fontId="5" fillId="2" borderId="130" xfId="0" applyFont="1" applyFill="1" applyBorder="1" applyAlignment="1">
      <alignment horizontal="center" vertical="center"/>
    </xf>
    <xf numFmtId="0" fontId="0" fillId="0" borderId="123" xfId="0" applyBorder="1" applyAlignment="1">
      <alignment horizontal="center" vertical="center" shrinkToFit="1"/>
    </xf>
    <xf numFmtId="0" fontId="25" fillId="0" borderId="123" xfId="0" applyFont="1" applyBorder="1" applyAlignment="1">
      <alignment horizontal="center" vertical="center" wrapText="1"/>
    </xf>
    <xf numFmtId="0" fontId="0" fillId="0" borderId="125" xfId="0" applyBorder="1" applyAlignment="1">
      <alignment horizontal="center" vertical="center" wrapText="1"/>
    </xf>
    <xf numFmtId="0" fontId="0" fillId="0" borderId="11" xfId="0" applyBorder="1" applyAlignment="1">
      <alignment horizontal="center" vertical="center"/>
    </xf>
    <xf numFmtId="0" fontId="0" fillId="0" borderId="9" xfId="0" applyBorder="1" applyAlignment="1">
      <alignment horizontal="center" vertical="center"/>
    </xf>
    <xf numFmtId="0" fontId="0" fillId="0" borderId="7" xfId="0" applyBorder="1" applyAlignment="1">
      <alignment horizontal="center" vertical="center"/>
    </xf>
    <xf numFmtId="0" fontId="0" fillId="0" borderId="98" xfId="0" applyBorder="1" applyAlignment="1">
      <alignment horizontal="center" vertical="center"/>
    </xf>
    <xf numFmtId="0" fontId="0" fillId="0" borderId="8" xfId="0" applyBorder="1" applyAlignment="1">
      <alignment horizontal="center" vertical="center"/>
    </xf>
    <xf numFmtId="0" fontId="0" fillId="0" borderId="34" xfId="0" applyBorder="1" applyAlignment="1" applyProtection="1">
      <alignment horizontal="center" vertical="center" shrinkToFit="1"/>
      <protection locked="0"/>
    </xf>
    <xf numFmtId="0" fontId="0" fillId="0" borderId="10" xfId="0" applyBorder="1" applyAlignment="1">
      <alignment horizontal="center" vertical="center" shrinkToFit="1"/>
    </xf>
    <xf numFmtId="0" fontId="0" fillId="0" borderId="22" xfId="0" applyBorder="1" applyAlignment="1">
      <alignment horizontal="center" vertical="center" shrinkToFit="1"/>
    </xf>
    <xf numFmtId="0" fontId="0" fillId="0" borderId="10" xfId="0" applyBorder="1" applyAlignment="1" applyProtection="1">
      <alignment horizontal="center" vertical="center" shrinkToFit="1"/>
      <protection locked="0"/>
    </xf>
    <xf numFmtId="0" fontId="0" fillId="0" borderId="34" xfId="0" applyBorder="1" applyAlignment="1">
      <alignment horizontal="center" vertical="center" shrinkToFit="1"/>
    </xf>
    <xf numFmtId="0" fontId="0" fillId="0" borderId="21" xfId="0" applyBorder="1" applyAlignment="1" applyProtection="1">
      <alignment horizontal="center" vertical="center" shrinkToFit="1"/>
      <protection locked="0"/>
    </xf>
    <xf numFmtId="0" fontId="0" fillId="0" borderId="35" xfId="0" applyBorder="1" applyAlignment="1" applyProtection="1">
      <alignment horizontal="center" vertical="center" shrinkToFit="1"/>
      <protection locked="0"/>
    </xf>
    <xf numFmtId="0" fontId="0" fillId="0" borderId="107" xfId="0" applyBorder="1" applyAlignment="1" applyProtection="1">
      <alignment horizontal="center" vertical="center" shrinkToFit="1"/>
      <protection locked="0"/>
    </xf>
    <xf numFmtId="0" fontId="0" fillId="0" borderId="108" xfId="0" applyBorder="1" applyAlignment="1" applyProtection="1">
      <alignment horizontal="center" vertical="center" shrinkToFit="1"/>
      <protection locked="0"/>
    </xf>
    <xf numFmtId="0" fontId="0" fillId="0" borderId="109" xfId="0" applyBorder="1" applyAlignment="1" applyProtection="1">
      <alignment horizontal="center" vertical="center" shrinkToFit="1"/>
      <protection locked="0"/>
    </xf>
  </cellXfs>
  <cellStyles count="1">
    <cellStyle name="標準" xfId="0" builtinId="0"/>
  </cellStyles>
  <dxfs count="31">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1" tint="0.34998626667073579"/>
        </patternFill>
      </fill>
    </dxf>
    <dxf>
      <fill>
        <patternFill>
          <bgColor theme="0"/>
        </patternFill>
      </fill>
    </dxf>
    <dxf>
      <fill>
        <patternFill>
          <bgColor theme="0"/>
        </patternFill>
      </fill>
    </dxf>
    <dxf>
      <fill>
        <patternFill patternType="solid">
          <bgColor theme="0"/>
        </patternFill>
      </fill>
    </dxf>
    <dxf>
      <fill>
        <patternFill>
          <bgColor theme="0"/>
        </patternFill>
      </fill>
    </dxf>
    <dxf>
      <fill>
        <patternFill>
          <bgColor theme="0"/>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
      <fill>
        <patternFill>
          <bgColor theme="1" tint="0.34998626667073579"/>
        </patternFill>
      </fill>
    </dxf>
  </dxfs>
  <tableStyles count="0" defaultTableStyle="TableStyleMedium2" defaultPivotStyle="PivotStyleLight16"/>
  <colors>
    <mruColors>
      <color rgb="FFFF3399"/>
      <color rgb="FFFEFFE5"/>
      <color rgb="FFFBFFAB"/>
      <color rgb="FFEEFFB7"/>
      <color rgb="FFFFCCFF"/>
      <color rgb="FFF8FFE5"/>
      <color rgb="FFB7FFC5"/>
      <color rgb="FFCDFFD7"/>
      <color rgb="FFDCFFD9"/>
      <color rgb="FFCEFEE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292100</xdr:colOff>
      <xdr:row>28</xdr:row>
      <xdr:rowOff>95251</xdr:rowOff>
    </xdr:from>
    <xdr:to>
      <xdr:col>12</xdr:col>
      <xdr:colOff>276225</xdr:colOff>
      <xdr:row>32</xdr:row>
      <xdr:rowOff>9525</xdr:rowOff>
    </xdr:to>
    <xdr:sp macro="" textlink="">
      <xdr:nvSpPr>
        <xdr:cNvPr id="2" name="吹き出し: 線 1">
          <a:extLst>
            <a:ext uri="{FF2B5EF4-FFF2-40B4-BE49-F238E27FC236}">
              <a16:creationId xmlns:a16="http://schemas.microsoft.com/office/drawing/2014/main" id="{855B6BFC-6BEE-1722-A25A-1EB4A4894453}"/>
            </a:ext>
          </a:extLst>
        </xdr:cNvPr>
        <xdr:cNvSpPr/>
      </xdr:nvSpPr>
      <xdr:spPr>
        <a:xfrm>
          <a:off x="3721100" y="6924676"/>
          <a:ext cx="3860800" cy="904874"/>
        </a:xfrm>
        <a:prstGeom prst="borderCallout1">
          <a:avLst>
            <a:gd name="adj1" fmla="val 282"/>
            <a:gd name="adj2" fmla="val -31"/>
            <a:gd name="adj3" fmla="val -42722"/>
            <a:gd name="adj4" fmla="val -14377"/>
          </a:avLst>
        </a:prstGeom>
        <a:solidFill>
          <a:srgbClr val="FEFFE5"/>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900" b="1" i="0">
              <a:solidFill>
                <a:sysClr val="windowText" lastClr="000000"/>
              </a:solidFill>
              <a:effectLst/>
              <a:latin typeface="BIZ UDゴシック" panose="020B0400000000000000" pitchFamily="49" charset="-128"/>
              <a:ea typeface="BIZ UDゴシック" panose="020B0400000000000000" pitchFamily="49" charset="-128"/>
              <a:cs typeface="+mn-cs"/>
            </a:rPr>
            <a:t>国や県の研究大会等の発表を控え、市・郡（町・村も含む）教研等の部会の取組について継続型訪問指導を希望する場合は、事務局が、学校として予定している大会等とは別の行に記入し、備考欄に「●●教研〇〇部会」と記載してください。</a:t>
          </a:r>
          <a:endParaRPr kumimoji="1" lang="ja-JP" altLang="en-US" sz="900" b="1" kern="12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463550</xdr:colOff>
      <xdr:row>1</xdr:row>
      <xdr:rowOff>133350</xdr:rowOff>
    </xdr:from>
    <xdr:to>
      <xdr:col>15</xdr:col>
      <xdr:colOff>254000</xdr:colOff>
      <xdr:row>5</xdr:row>
      <xdr:rowOff>82550</xdr:rowOff>
    </xdr:to>
    <xdr:sp macro="" textlink="">
      <xdr:nvSpPr>
        <xdr:cNvPr id="6" name="角丸四角形吹き出し 5">
          <a:extLst>
            <a:ext uri="{FF2B5EF4-FFF2-40B4-BE49-F238E27FC236}">
              <a16:creationId xmlns:a16="http://schemas.microsoft.com/office/drawing/2014/main" id="{00000000-0008-0000-0100-000006000000}"/>
            </a:ext>
          </a:extLst>
        </xdr:cNvPr>
        <xdr:cNvSpPr/>
      </xdr:nvSpPr>
      <xdr:spPr>
        <a:xfrm>
          <a:off x="7581900" y="355600"/>
          <a:ext cx="2533650" cy="958850"/>
        </a:xfrm>
        <a:prstGeom prst="wedgeRoundRectCallout">
          <a:avLst>
            <a:gd name="adj1" fmla="val -22198"/>
            <a:gd name="adj2" fmla="val 43798"/>
            <a:gd name="adj3" fmla="val 16667"/>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ja-JP" altLang="en-US" sz="1400" b="0">
              <a:latin typeface="UD デジタル 教科書体 NP-R" panose="02020400000000000000" pitchFamily="18" charset="-128"/>
              <a:ea typeface="UD デジタル 教科書体 NP-R" panose="02020400000000000000" pitchFamily="18" charset="-128"/>
            </a:rPr>
            <a:t>☆</a:t>
          </a:r>
          <a:r>
            <a:rPr kumimoji="1" lang="ja-JP" altLang="en-US" sz="1400" b="1">
              <a:latin typeface="UD デジタル 教科書体 NP-R" panose="02020400000000000000" pitchFamily="18" charset="-128"/>
              <a:ea typeface="UD デジタル 教科書体 NP-R" panose="02020400000000000000" pitchFamily="18" charset="-128"/>
            </a:rPr>
            <a:t>中堅教諭等資質向上研修</a:t>
          </a:r>
          <a:endParaRPr kumimoji="1" lang="en-US" altLang="ja-JP" sz="1400">
            <a:latin typeface="UD デジタル 教科書体 NP-R" panose="02020400000000000000" pitchFamily="18" charset="-128"/>
            <a:ea typeface="UD デジタル 教科書体 NP-R" panose="02020400000000000000" pitchFamily="18" charset="-128"/>
          </a:endParaRPr>
        </a:p>
        <a:p>
          <a:pPr algn="l"/>
          <a:r>
            <a:rPr kumimoji="1" lang="ja-JP" altLang="en-US" sz="1400">
              <a:latin typeface="UD デジタル 教科書体 NP-R" panose="02020400000000000000" pitchFamily="18" charset="-128"/>
              <a:ea typeface="UD デジタル 教科書体 NP-R" panose="02020400000000000000" pitchFamily="18" charset="-128"/>
            </a:rPr>
            <a:t>　</a:t>
          </a:r>
          <a:r>
            <a:rPr kumimoji="1" lang="en-US" altLang="ja-JP" sz="1200">
              <a:latin typeface="UD デジタル 教科書体 NP-R" panose="02020400000000000000" pitchFamily="18" charset="-128"/>
              <a:ea typeface="UD デジタル 教科書体 NP-R" panose="02020400000000000000" pitchFamily="18" charset="-128"/>
            </a:rPr>
            <a:t>…</a:t>
          </a:r>
          <a:r>
            <a:rPr kumimoji="1" lang="ja-JP" altLang="en-US" sz="1200">
              <a:latin typeface="UD デジタル 教科書体 NP-R" panose="02020400000000000000" pitchFamily="18" charset="-128"/>
              <a:ea typeface="UD デジタル 教科書体 NP-R" panose="02020400000000000000" pitchFamily="18" charset="-128"/>
            </a:rPr>
            <a:t>令和</a:t>
          </a:r>
          <a:r>
            <a:rPr kumimoji="1" lang="en-US" altLang="ja-JP" sz="1200">
              <a:latin typeface="UD デジタル 教科書体 NP-R" panose="02020400000000000000" pitchFamily="18" charset="-128"/>
              <a:ea typeface="UD デジタル 教科書体 NP-R" panose="02020400000000000000" pitchFamily="18" charset="-128"/>
            </a:rPr>
            <a:t>7</a:t>
          </a:r>
          <a:r>
            <a:rPr kumimoji="1" lang="ja-JP" altLang="en-US" sz="1200">
              <a:latin typeface="UD デジタル 教科書体 NP-R" panose="02020400000000000000" pitchFamily="18" charset="-128"/>
              <a:ea typeface="UD デジタル 教科書体 NP-R" panose="02020400000000000000" pitchFamily="18" charset="-128"/>
            </a:rPr>
            <a:t>年度末に教職員経験 </a:t>
          </a:r>
          <a:endParaRPr kumimoji="1" lang="en-US" altLang="ja-JP" sz="1200">
            <a:latin typeface="UD デジタル 教科書体 NP-R" panose="02020400000000000000" pitchFamily="18" charset="-128"/>
            <a:ea typeface="UD デジタル 教科書体 NP-R" panose="02020400000000000000" pitchFamily="18" charset="-128"/>
          </a:endParaRPr>
        </a:p>
        <a:p>
          <a:pPr algn="l"/>
          <a:r>
            <a:rPr kumimoji="1" lang="en-US" altLang="ja-JP" sz="1200">
              <a:latin typeface="UD デジタル 教科書体 NP-R" panose="02020400000000000000" pitchFamily="18" charset="-128"/>
              <a:ea typeface="UD デジタル 教科書体 NP-R" panose="02020400000000000000" pitchFamily="18" charset="-128"/>
            </a:rPr>
            <a:t>       </a:t>
          </a:r>
          <a:r>
            <a:rPr kumimoji="1" lang="ja-JP" altLang="en-US" sz="1200">
              <a:latin typeface="UD デジタル 教科書体 NP-R" panose="02020400000000000000" pitchFamily="18" charset="-128"/>
              <a:ea typeface="UD デジタル 教科書体 NP-R" panose="02020400000000000000" pitchFamily="18" charset="-128"/>
            </a:rPr>
            <a:t>年数が</a:t>
          </a:r>
          <a:r>
            <a:rPr kumimoji="1" lang="en-US" altLang="ja-JP" sz="1200">
              <a:latin typeface="UD デジタル 教科書体 NP-R" panose="02020400000000000000" pitchFamily="18" charset="-128"/>
              <a:ea typeface="UD デジタル 教科書体 NP-R" panose="02020400000000000000" pitchFamily="18" charset="-128"/>
            </a:rPr>
            <a:t>10</a:t>
          </a:r>
          <a:r>
            <a:rPr kumimoji="1" lang="ja-JP" altLang="en-US" sz="1200">
              <a:latin typeface="UD デジタル 教科書体 NP-R" panose="02020400000000000000" pitchFamily="18" charset="-128"/>
              <a:ea typeface="UD デジタル 教科書体 NP-R" panose="02020400000000000000" pitchFamily="18" charset="-128"/>
            </a:rPr>
            <a:t>年以上の者。</a:t>
          </a:r>
          <a:endParaRPr kumimoji="1" lang="ja-JP" altLang="en-US" sz="1200">
            <a:latin typeface="UD デジタル 教科書体 N-B" panose="02020700000000000000" pitchFamily="17" charset="-128"/>
            <a:ea typeface="UD デジタル 教科書体 N-B" panose="02020700000000000000" pitchFamily="17"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38100</xdr:colOff>
      <xdr:row>1</xdr:row>
      <xdr:rowOff>38101</xdr:rowOff>
    </xdr:from>
    <xdr:to>
      <xdr:col>14</xdr:col>
      <xdr:colOff>590550</xdr:colOff>
      <xdr:row>7</xdr:row>
      <xdr:rowOff>95251</xdr:rowOff>
    </xdr:to>
    <xdr:sp macro="" textlink="">
      <xdr:nvSpPr>
        <xdr:cNvPr id="2" name="角丸四角形吹き出し 1">
          <a:extLst>
            <a:ext uri="{FF2B5EF4-FFF2-40B4-BE49-F238E27FC236}">
              <a16:creationId xmlns:a16="http://schemas.microsoft.com/office/drawing/2014/main" id="{00000000-0008-0000-0200-000002000000}"/>
            </a:ext>
          </a:extLst>
        </xdr:cNvPr>
        <xdr:cNvSpPr/>
      </xdr:nvSpPr>
      <xdr:spPr>
        <a:xfrm>
          <a:off x="6743700" y="266701"/>
          <a:ext cx="3343275" cy="1581150"/>
        </a:xfrm>
        <a:prstGeom prst="wedgeRoundRectCallout">
          <a:avLst>
            <a:gd name="adj1" fmla="val -22198"/>
            <a:gd name="adj2" fmla="val 43798"/>
            <a:gd name="adj3" fmla="val 16667"/>
          </a:avLst>
        </a:prstGeom>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marL="285750" indent="-285750" algn="l">
            <a:buFont typeface="Arial" panose="020B0604020202020204" pitchFamily="34" charset="0"/>
            <a:buChar char="•"/>
          </a:pPr>
          <a:r>
            <a:rPr kumimoji="1" lang="ja-JP" altLang="en-US" sz="1200" b="1">
              <a:latin typeface="UD デジタル 教科書体 NP-R" panose="02020400000000000000" pitchFamily="18" charset="-128"/>
              <a:ea typeface="UD デジタル 教科書体 NP-R" panose="02020400000000000000" pitchFamily="18" charset="-128"/>
            </a:rPr>
            <a:t>初任者研修</a:t>
          </a:r>
          <a:r>
            <a:rPr kumimoji="1" lang="en-US" altLang="ja-JP" sz="1200" b="0">
              <a:latin typeface="UD デジタル 教科書体 NP-R" panose="02020400000000000000" pitchFamily="18" charset="-128"/>
              <a:ea typeface="UD デジタル 教科書体 NP-R" panose="02020400000000000000" pitchFamily="18" charset="-128"/>
            </a:rPr>
            <a:t>…</a:t>
          </a:r>
          <a:r>
            <a:rPr kumimoji="1" lang="ja-JP" altLang="en-US" sz="1200" b="0">
              <a:latin typeface="UD デジタル 教科書体 NP-R" panose="02020400000000000000" pitchFamily="18" charset="-128"/>
              <a:ea typeface="UD デジタル 教科書体 NP-R" panose="02020400000000000000" pitchFamily="18" charset="-128"/>
            </a:rPr>
            <a:t>教諭を対象とした新規採用者研修</a:t>
          </a:r>
          <a:endParaRPr kumimoji="1" lang="en-US" altLang="ja-JP" sz="1200" b="0">
            <a:latin typeface="UD デジタル 教科書体 NP-R" panose="02020400000000000000" pitchFamily="18" charset="-128"/>
            <a:ea typeface="UD デジタル 教科書体 NP-R" panose="02020400000000000000" pitchFamily="18" charset="-128"/>
          </a:endParaRPr>
        </a:p>
        <a:p>
          <a:pPr marL="285750" indent="-285750" algn="l">
            <a:buFont typeface="Arial" panose="020B0604020202020204" pitchFamily="34" charset="0"/>
            <a:buChar char="•"/>
          </a:pPr>
          <a:r>
            <a:rPr kumimoji="1" lang="ja-JP" altLang="en-US" sz="1200" b="1">
              <a:latin typeface="UD デジタル 教科書体 NP-R" panose="02020400000000000000" pitchFamily="18" charset="-128"/>
              <a:ea typeface="UD デジタル 教科書体 NP-R" panose="02020400000000000000" pitchFamily="18" charset="-128"/>
            </a:rPr>
            <a:t>新任教職員研修</a:t>
          </a:r>
          <a:r>
            <a:rPr kumimoji="1" lang="en-US" altLang="ja-JP" sz="1200" b="0">
              <a:latin typeface="UD デジタル 教科書体 NP-R" panose="02020400000000000000" pitchFamily="18" charset="-128"/>
              <a:ea typeface="UD デジタル 教科書体 NP-R" panose="02020400000000000000" pitchFamily="18" charset="-128"/>
            </a:rPr>
            <a:t>…</a:t>
          </a:r>
          <a:r>
            <a:rPr kumimoji="1" lang="ja-JP" altLang="en-US" sz="1200" b="0">
              <a:latin typeface="UD デジタル 教科書体 NP-R" panose="02020400000000000000" pitchFamily="18" charset="-128"/>
              <a:ea typeface="UD デジタル 教科書体 NP-R" panose="02020400000000000000" pitchFamily="18" charset="-128"/>
            </a:rPr>
            <a:t>教諭だけでなく、養護教諭、栄養教諭、事務職員等を対象とした新規採用者研修を含めた総称</a:t>
          </a:r>
          <a:endParaRPr kumimoji="1" lang="en-US" altLang="ja-JP" sz="1200" b="0">
            <a:latin typeface="UD デジタル 教科書体 NP-R" panose="02020400000000000000" pitchFamily="18" charset="-128"/>
            <a:ea typeface="UD デジタル 教科書体 NP-R" panose="02020400000000000000" pitchFamily="18" charset="-128"/>
          </a:endParaRPr>
        </a:p>
        <a:p>
          <a:pPr algn="l"/>
          <a:r>
            <a:rPr kumimoji="1" lang="ja-JP" altLang="en-US" sz="1400">
              <a:latin typeface="UD デジタル 教科書体 NP-R" panose="02020400000000000000" pitchFamily="18" charset="-128"/>
              <a:ea typeface="UD デジタル 教科書体 NP-R" panose="02020400000000000000" pitchFamily="18" charset="-128"/>
            </a:rPr>
            <a:t>　　　　　　　　　　　　　　　</a:t>
          </a:r>
          <a:r>
            <a:rPr kumimoji="1" lang="ja-JP" altLang="en-US" sz="1200">
              <a:latin typeface="UD デジタル 教科書体 N-B" panose="02020700000000000000" pitchFamily="17" charset="-128"/>
              <a:ea typeface="UD デジタル 教科書体 N-B" panose="02020700000000000000" pitchFamily="17" charset="-128"/>
            </a:rPr>
            <a:t>　　　　　　　</a:t>
          </a:r>
        </a:p>
      </xdr:txBody>
    </xdr:sp>
    <xdr:clientData/>
  </xdr:twoCellAnchor>
  <xdr:twoCellAnchor>
    <xdr:from>
      <xdr:col>10</xdr:col>
      <xdr:colOff>584200</xdr:colOff>
      <xdr:row>7</xdr:row>
      <xdr:rowOff>146050</xdr:rowOff>
    </xdr:from>
    <xdr:to>
      <xdr:col>14</xdr:col>
      <xdr:colOff>463550</xdr:colOff>
      <xdr:row>8</xdr:row>
      <xdr:rowOff>101600</xdr:rowOff>
    </xdr:to>
    <xdr:sp macro="" textlink="">
      <xdr:nvSpPr>
        <xdr:cNvPr id="7" name="四角形吹き出し 6">
          <a:extLst>
            <a:ext uri="{FF2B5EF4-FFF2-40B4-BE49-F238E27FC236}">
              <a16:creationId xmlns:a16="http://schemas.microsoft.com/office/drawing/2014/main" id="{00000000-0008-0000-0200-000007000000}"/>
            </a:ext>
          </a:extLst>
        </xdr:cNvPr>
        <xdr:cNvSpPr/>
      </xdr:nvSpPr>
      <xdr:spPr>
        <a:xfrm>
          <a:off x="7277100" y="1879600"/>
          <a:ext cx="2660650" cy="654050"/>
        </a:xfrm>
        <a:prstGeom prst="wedgeRectCallou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latin typeface="UD デジタル 教科書体 NP-R" panose="02020400000000000000" pitchFamily="18" charset="-128"/>
              <a:ea typeface="UD デジタル 教科書体 NP-R" panose="02020400000000000000" pitchFamily="18" charset="-128"/>
            </a:rPr>
            <a:t>拠点校指導教員の勤務日も考慮していただきますようお願いします。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XEQ608"/>
  <sheetViews>
    <sheetView tabSelected="1" view="pageBreakPreview" topLeftCell="A3" zoomScaleNormal="100" zoomScaleSheetLayoutView="100" workbookViewId="0">
      <selection activeCell="A35" sqref="A35:L35"/>
    </sheetView>
  </sheetViews>
  <sheetFormatPr defaultColWidth="0" defaultRowHeight="13" zeroHeight="1"/>
  <cols>
    <col min="1" max="6" width="9" style="2" customWidth="1"/>
    <col min="7" max="7" width="11.58203125" style="2" customWidth="1"/>
    <col min="8" max="9" width="9" style="2" customWidth="1"/>
    <col min="10" max="10" width="3.5" style="2" customWidth="1"/>
    <col min="11" max="11" width="3.75" style="2" customWidth="1"/>
    <col min="12" max="12" width="5" style="2" customWidth="1"/>
    <col min="13" max="13" width="4.33203125" style="2" customWidth="1"/>
    <col min="14" max="14" width="9" style="2" hidden="1" customWidth="1"/>
    <col min="15" max="16370" width="9" style="2" hidden="1"/>
    <col min="16371" max="16371" width="0" style="2" hidden="1"/>
    <col min="16372" max="16384" width="9" style="2" hidden="1"/>
  </cols>
  <sheetData>
    <row r="1" spans="1:19" s="7" customFormat="1" ht="17.5">
      <c r="A1" s="27"/>
      <c r="B1" s="27"/>
      <c r="C1" s="128" t="str">
        <f ca="1">作業用シート!E2</f>
        <v>令和8年度</v>
      </c>
      <c r="D1" s="79" t="s">
        <v>547</v>
      </c>
      <c r="E1" s="5"/>
      <c r="F1" s="5"/>
      <c r="G1" s="5"/>
      <c r="H1" s="5"/>
      <c r="I1" s="5"/>
      <c r="J1" s="5"/>
      <c r="K1" s="5"/>
      <c r="L1" s="5"/>
      <c r="M1" s="5"/>
      <c r="N1" s="5"/>
      <c r="O1" s="5"/>
    </row>
    <row r="2" spans="1:19" s="7" customFormat="1" ht="24.75" customHeight="1">
      <c r="A2" s="209" t="s">
        <v>546</v>
      </c>
      <c r="B2" s="209"/>
      <c r="C2" s="197"/>
      <c r="D2" s="197"/>
      <c r="E2" s="197"/>
      <c r="O2" s="23" t="s">
        <v>244</v>
      </c>
    </row>
    <row r="3" spans="1:19" s="7" customFormat="1" ht="24.75" customHeight="1">
      <c r="A3" s="6"/>
      <c r="B3" s="155" t="s">
        <v>5</v>
      </c>
      <c r="C3" s="199"/>
      <c r="D3" s="199"/>
      <c r="E3" s="199"/>
      <c r="G3" s="7" t="s">
        <v>6</v>
      </c>
      <c r="H3" s="198"/>
      <c r="I3" s="198"/>
      <c r="J3" s="198"/>
      <c r="O3" s="23" t="e">
        <f>IF(C3="選択してください。","",INDEX(学校名,MATCH($C$3,$F49:$F327,0),1))</f>
        <v>#N/A</v>
      </c>
      <c r="P3" s="7" t="e">
        <f>IF(C3="選択してください。","",INDEX(学校名,MATCH($C$3,$F49:$F327,0),2))</f>
        <v>#N/A</v>
      </c>
      <c r="Q3" s="7" t="e">
        <f>IF(C3="選択してください。","",INDEX(学校名,MATCH($C$3,$F49:$F327,0),7))</f>
        <v>#N/A</v>
      </c>
      <c r="R3" s="7" t="e">
        <f>IF(C3="選択してください。","",INDEX(学校名,MATCH($C$3,$F49:$F327,0),5))</f>
        <v>#N/A</v>
      </c>
      <c r="S3" s="7" t="e">
        <f>P3&amp;"の"&amp;R3</f>
        <v>#N/A</v>
      </c>
    </row>
    <row r="4" spans="1:19" s="7" customFormat="1" ht="16.5">
      <c r="A4" s="6"/>
      <c r="C4" s="8"/>
      <c r="D4" s="8"/>
      <c r="E4" s="8"/>
      <c r="H4" s="9"/>
      <c r="I4" s="9"/>
    </row>
    <row r="5" spans="1:19" s="7" customFormat="1" ht="24" customHeight="1">
      <c r="A5" s="6"/>
      <c r="B5" s="155" t="s">
        <v>149</v>
      </c>
      <c r="C5" s="204"/>
      <c r="D5" s="204"/>
      <c r="E5" s="204"/>
      <c r="G5" s="7" t="s">
        <v>92</v>
      </c>
      <c r="H5" s="198"/>
      <c r="I5" s="198"/>
      <c r="J5" s="198"/>
    </row>
    <row r="6" spans="1:19" s="7" customFormat="1" ht="8.25" customHeight="1">
      <c r="A6" s="6"/>
    </row>
    <row r="7" spans="1:19" s="7" customFormat="1" ht="8.25" customHeight="1">
      <c r="A7" s="6"/>
    </row>
    <row r="8" spans="1:19" s="7" customFormat="1" ht="8.25" customHeight="1">
      <c r="A8" s="10"/>
      <c r="B8" s="10"/>
      <c r="C8" s="10"/>
      <c r="D8" s="10"/>
      <c r="E8" s="10"/>
      <c r="F8" s="10"/>
      <c r="G8" s="10"/>
      <c r="H8" s="10"/>
      <c r="I8" s="10"/>
      <c r="J8" s="10"/>
      <c r="K8" s="10"/>
      <c r="L8" s="10"/>
      <c r="M8" s="10"/>
    </row>
    <row r="9" spans="1:19" s="7" customFormat="1" ht="8.25" customHeight="1">
      <c r="A9" s="6"/>
    </row>
    <row r="10" spans="1:19" s="7" customFormat="1" ht="8.25" customHeight="1">
      <c r="A10" s="205"/>
      <c r="B10" s="205"/>
      <c r="C10" s="205"/>
      <c r="D10" s="205"/>
      <c r="E10" s="205"/>
      <c r="F10" s="205"/>
      <c r="G10" s="205"/>
      <c r="H10" s="205"/>
      <c r="I10" s="205"/>
      <c r="J10" s="205"/>
      <c r="K10" s="205"/>
      <c r="L10" s="205"/>
      <c r="M10" s="206"/>
      <c r="N10" s="11"/>
      <c r="O10" s="11"/>
    </row>
    <row r="11" spans="1:19" s="7" customFormat="1" ht="8.25" customHeight="1">
      <c r="A11" s="11"/>
      <c r="B11" s="11"/>
      <c r="C11" s="11"/>
      <c r="D11" s="11"/>
      <c r="E11" s="11"/>
      <c r="F11" s="11"/>
      <c r="G11" s="11"/>
      <c r="H11" s="11"/>
      <c r="I11" s="11"/>
      <c r="J11" s="11"/>
      <c r="K11" s="11"/>
      <c r="L11" s="11"/>
      <c r="M11" s="11"/>
      <c r="N11" s="11"/>
      <c r="O11" s="11"/>
    </row>
    <row r="12" spans="1:19" s="7" customFormat="1" ht="21.75" customHeight="1">
      <c r="A12" s="12" t="s">
        <v>539</v>
      </c>
      <c r="B12" s="12"/>
      <c r="C12" s="12"/>
      <c r="D12" s="12"/>
      <c r="E12" s="12"/>
      <c r="F12" s="12"/>
      <c r="G12" s="12"/>
      <c r="H12" s="12"/>
      <c r="I12" s="12"/>
      <c r="J12" s="12"/>
      <c r="K12" s="12"/>
      <c r="L12" s="12"/>
      <c r="M12" s="12"/>
      <c r="N12" s="12"/>
      <c r="O12" s="12"/>
    </row>
    <row r="13" spans="1:19" s="7" customFormat="1" ht="21.75" customHeight="1">
      <c r="A13" s="34" t="s">
        <v>490</v>
      </c>
      <c r="B13" s="34"/>
      <c r="C13" s="34"/>
      <c r="D13" s="34"/>
      <c r="E13" s="34"/>
      <c r="F13" s="34"/>
      <c r="G13" s="34"/>
      <c r="H13" s="34"/>
      <c r="I13" s="34"/>
      <c r="J13" s="34"/>
      <c r="K13" s="34"/>
      <c r="L13" s="34"/>
      <c r="M13" s="34"/>
      <c r="N13" s="12"/>
      <c r="O13" s="12"/>
    </row>
    <row r="14" spans="1:19" s="7" customFormat="1" ht="21.75" customHeight="1">
      <c r="A14" s="130" t="s">
        <v>545</v>
      </c>
      <c r="B14" s="131"/>
      <c r="C14" s="131"/>
      <c r="D14" s="131"/>
      <c r="E14" s="131"/>
      <c r="F14" s="131"/>
      <c r="G14" s="135"/>
      <c r="H14" s="135"/>
      <c r="I14" s="135"/>
      <c r="J14" s="34"/>
      <c r="K14" s="34"/>
      <c r="L14" s="34"/>
      <c r="M14" s="34"/>
      <c r="N14" s="12"/>
      <c r="O14" s="12"/>
    </row>
    <row r="15" spans="1:19" s="7" customFormat="1" ht="21.75" customHeight="1">
      <c r="A15" s="11"/>
      <c r="B15" s="11"/>
      <c r="C15" s="11"/>
      <c r="D15" s="11"/>
      <c r="E15" s="11"/>
      <c r="F15" s="11"/>
      <c r="G15" s="11"/>
      <c r="H15" s="11"/>
      <c r="I15" s="11"/>
      <c r="J15" s="11"/>
      <c r="K15" s="11"/>
      <c r="L15" s="11"/>
      <c r="M15" s="11"/>
      <c r="N15" s="11"/>
      <c r="O15" s="11"/>
    </row>
    <row r="16" spans="1:19" s="7" customFormat="1" ht="21.75" customHeight="1">
      <c r="A16" s="13" t="s">
        <v>491</v>
      </c>
      <c r="B16" s="11"/>
      <c r="C16" s="11"/>
      <c r="D16" s="11"/>
      <c r="E16" s="11"/>
      <c r="F16" s="11"/>
      <c r="G16" s="11"/>
      <c r="H16" s="11"/>
      <c r="I16" s="11"/>
      <c r="J16" s="11"/>
      <c r="K16" s="11"/>
      <c r="L16" s="11"/>
      <c r="M16" s="11"/>
      <c r="N16" s="11"/>
      <c r="O16" s="11"/>
    </row>
    <row r="17" spans="1:13" s="7" customFormat="1" ht="14.15" customHeight="1"/>
    <row r="18" spans="1:13" s="208" customFormat="1" ht="21">
      <c r="A18" s="208" t="s">
        <v>532</v>
      </c>
    </row>
    <row r="19" spans="1:13" s="7" customFormat="1">
      <c r="A19" s="207"/>
      <c r="B19" s="207"/>
      <c r="C19" s="207"/>
      <c r="D19" s="207"/>
      <c r="E19" s="207"/>
      <c r="F19" s="207"/>
      <c r="G19" s="207"/>
      <c r="H19" s="207"/>
      <c r="I19" s="207"/>
      <c r="J19" s="207"/>
      <c r="K19" s="207"/>
      <c r="L19" s="207"/>
    </row>
    <row r="20" spans="1:13" s="7" customFormat="1" ht="21" customHeight="1">
      <c r="A20" s="151" t="str">
        <f ca="1">"〇　"&amp;作業用シート!E2&amp;"，"&amp;作業用シート!F2&amp;"研究指定，研究大会，発表等の予定がありますか。"</f>
        <v>〇　令和8年度，令和9年度研究指定，研究大会，発表等の予定がありますか。</v>
      </c>
      <c r="B20" s="138"/>
      <c r="C20" s="138"/>
      <c r="D20" s="138"/>
      <c r="E20" s="138"/>
      <c r="F20" s="138"/>
      <c r="G20" s="138"/>
      <c r="H20" s="138"/>
      <c r="I20" s="138"/>
      <c r="J20" s="138"/>
      <c r="K20" s="138"/>
    </row>
    <row r="21" spans="1:13" s="7" customFormat="1" ht="10" customHeight="1">
      <c r="A21" s="14"/>
    </row>
    <row r="22" spans="1:13" s="7" customFormat="1" ht="26.15" customHeight="1">
      <c r="A22" s="14"/>
      <c r="B22" s="203" t="s">
        <v>77</v>
      </c>
      <c r="C22" s="203"/>
    </row>
    <row r="23" spans="1:13" s="7" customFormat="1" ht="26.15" customHeight="1">
      <c r="A23" s="14"/>
      <c r="B23" s="7" t="s">
        <v>80</v>
      </c>
    </row>
    <row r="24" spans="1:13" s="7" customFormat="1" ht="26.15" customHeight="1" thickBot="1">
      <c r="A24" s="200" t="s">
        <v>0</v>
      </c>
      <c r="B24" s="201"/>
      <c r="C24" s="201"/>
      <c r="D24" s="201"/>
      <c r="E24" s="202"/>
      <c r="F24" s="164" t="s">
        <v>1</v>
      </c>
      <c r="G24" s="164"/>
      <c r="H24" s="165" t="s">
        <v>2</v>
      </c>
      <c r="I24" s="166"/>
      <c r="J24" s="167" t="s">
        <v>509</v>
      </c>
      <c r="K24" s="168"/>
      <c r="L24" s="168"/>
      <c r="M24" s="169"/>
    </row>
    <row r="25" spans="1:13" s="7" customFormat="1" ht="33" customHeight="1" thickTop="1">
      <c r="A25" s="176"/>
      <c r="B25" s="177"/>
      <c r="C25" s="177"/>
      <c r="D25" s="177"/>
      <c r="E25" s="178"/>
      <c r="F25" s="191"/>
      <c r="G25" s="191"/>
      <c r="H25" s="192" t="s">
        <v>77</v>
      </c>
      <c r="I25" s="193"/>
      <c r="J25" s="194"/>
      <c r="K25" s="195"/>
      <c r="L25" s="195"/>
      <c r="M25" s="196"/>
    </row>
    <row r="26" spans="1:13" s="7" customFormat="1" ht="33" customHeight="1">
      <c r="A26" s="179"/>
      <c r="B26" s="180"/>
      <c r="C26" s="180"/>
      <c r="D26" s="180"/>
      <c r="E26" s="181"/>
      <c r="F26" s="185"/>
      <c r="G26" s="185"/>
      <c r="H26" s="187" t="s">
        <v>77</v>
      </c>
      <c r="I26" s="188"/>
      <c r="J26" s="170"/>
      <c r="K26" s="171"/>
      <c r="L26" s="171"/>
      <c r="M26" s="172"/>
    </row>
    <row r="27" spans="1:13" s="7" customFormat="1" ht="33" customHeight="1">
      <c r="A27" s="182"/>
      <c r="B27" s="183"/>
      <c r="C27" s="183"/>
      <c r="D27" s="183"/>
      <c r="E27" s="184"/>
      <c r="F27" s="186"/>
      <c r="G27" s="186"/>
      <c r="H27" s="189" t="s">
        <v>77</v>
      </c>
      <c r="I27" s="190"/>
      <c r="J27" s="173"/>
      <c r="K27" s="174"/>
      <c r="L27" s="174"/>
      <c r="M27" s="175"/>
    </row>
    <row r="28" spans="1:13" s="7" customFormat="1" ht="16" customHeight="1">
      <c r="G28" s="129" t="s">
        <v>511</v>
      </c>
    </row>
    <row r="29" spans="1:13" s="7" customFormat="1" ht="16" customHeight="1">
      <c r="G29" s="129"/>
    </row>
    <row r="30" spans="1:13" s="7" customFormat="1" ht="26.25" customHeight="1">
      <c r="A30" s="152" t="s">
        <v>531</v>
      </c>
      <c r="B30" s="152"/>
      <c r="C30" s="152"/>
      <c r="D30" s="138"/>
      <c r="E30" s="138"/>
    </row>
    <row r="31" spans="1:13" s="7" customFormat="1" ht="9.65" customHeight="1">
      <c r="A31" s="15"/>
      <c r="B31" s="15"/>
      <c r="C31" s="15"/>
    </row>
    <row r="32" spans="1:13" s="7" customFormat="1" ht="26.15" customHeight="1">
      <c r="B32" s="160" t="s">
        <v>77</v>
      </c>
      <c r="C32" s="160"/>
      <c r="D32" s="15"/>
      <c r="L32" s="2"/>
    </row>
    <row r="33" spans="1:15" s="7" customFormat="1" ht="15" customHeight="1">
      <c r="A33" s="16"/>
    </row>
    <row r="34" spans="1:15" s="7" customFormat="1" ht="32.15" customHeight="1">
      <c r="A34" s="159" t="s">
        <v>530</v>
      </c>
      <c r="B34" s="159"/>
      <c r="C34" s="159"/>
      <c r="D34" s="159"/>
      <c r="E34" s="159"/>
      <c r="F34" s="159"/>
      <c r="G34" s="159"/>
      <c r="H34" s="159"/>
      <c r="I34" s="159"/>
      <c r="J34" s="159"/>
      <c r="K34" s="159"/>
      <c r="L34" s="159"/>
      <c r="M34" s="159"/>
    </row>
    <row r="35" spans="1:15" s="7" customFormat="1" ht="158.15" customHeight="1">
      <c r="A35" s="161"/>
      <c r="B35" s="162"/>
      <c r="C35" s="162"/>
      <c r="D35" s="162"/>
      <c r="E35" s="162"/>
      <c r="F35" s="162"/>
      <c r="G35" s="162"/>
      <c r="H35" s="162"/>
      <c r="I35" s="162"/>
      <c r="J35" s="162"/>
      <c r="K35" s="162"/>
      <c r="L35" s="163"/>
    </row>
    <row r="36" spans="1:15" s="7" customFormat="1" ht="27" customHeight="1">
      <c r="A36" s="7" t="s">
        <v>278</v>
      </c>
    </row>
    <row r="37" spans="1:15" s="7" customFormat="1" ht="27" customHeight="1">
      <c r="A37" s="137" t="s">
        <v>535</v>
      </c>
    </row>
    <row r="38" spans="1:15" ht="22.5" customHeight="1"/>
    <row r="39" spans="1:15" ht="22.5" customHeight="1"/>
    <row r="40" spans="1:15" ht="22.5" hidden="1" customHeight="1"/>
    <row r="41" spans="1:15" ht="22.5" hidden="1" customHeight="1"/>
    <row r="42" spans="1:15" ht="18" hidden="1" customHeight="1">
      <c r="A42" s="1"/>
    </row>
    <row r="43" spans="1:15" ht="18" hidden="1" customHeight="1"/>
    <row r="44" spans="1:15" ht="18" hidden="1" customHeight="1"/>
    <row r="45" spans="1:15" ht="18" hidden="1" customHeight="1"/>
    <row r="46" spans="1:15" ht="18" hidden="1" customHeight="1"/>
    <row r="47" spans="1:15" ht="18" hidden="1" customHeight="1"/>
    <row r="48" spans="1:15" ht="23.25" hidden="1" customHeight="1">
      <c r="F48" s="2" t="s">
        <v>77</v>
      </c>
      <c r="I48" s="2" t="s">
        <v>77</v>
      </c>
      <c r="L48" s="2" t="s">
        <v>77</v>
      </c>
      <c r="O48" s="2" t="s">
        <v>296</v>
      </c>
    </row>
    <row r="49" spans="1:15" ht="23.25" hidden="1" customHeight="1">
      <c r="A49" s="2">
        <v>301</v>
      </c>
      <c r="B49" s="2" t="s">
        <v>7</v>
      </c>
      <c r="C49" s="2" t="s">
        <v>75</v>
      </c>
      <c r="D49" s="2" t="s">
        <v>9</v>
      </c>
      <c r="E49" s="2" t="s">
        <v>8</v>
      </c>
      <c r="F49" s="2" t="str">
        <f t="shared" ref="F49:F80" si="0">B49&amp;C49&amp;D49&amp;E49</f>
        <v>浜田市立原井小学校</v>
      </c>
      <c r="G49" s="138" t="s">
        <v>158</v>
      </c>
      <c r="I49" s="2" t="s">
        <v>78</v>
      </c>
      <c r="L49" s="2" t="s">
        <v>124</v>
      </c>
      <c r="O49" s="2" t="s">
        <v>297</v>
      </c>
    </row>
    <row r="50" spans="1:15" ht="23.25" hidden="1" customHeight="1">
      <c r="A50" s="2">
        <v>302</v>
      </c>
      <c r="B50" s="2" t="s">
        <v>7</v>
      </c>
      <c r="C50" s="2" t="s">
        <v>75</v>
      </c>
      <c r="D50" s="2" t="s">
        <v>10</v>
      </c>
      <c r="E50" s="2" t="s">
        <v>8</v>
      </c>
      <c r="F50" s="2" t="str">
        <f t="shared" si="0"/>
        <v>浜田市立松原小学校</v>
      </c>
      <c r="G50" s="138" t="s">
        <v>159</v>
      </c>
      <c r="I50" s="2" t="s">
        <v>79</v>
      </c>
      <c r="L50" s="2" t="s">
        <v>128</v>
      </c>
      <c r="O50" s="2" t="s">
        <v>298</v>
      </c>
    </row>
    <row r="51" spans="1:15" ht="23.25" hidden="1" customHeight="1">
      <c r="A51" s="2">
        <v>303</v>
      </c>
      <c r="B51" s="2" t="s">
        <v>7</v>
      </c>
      <c r="C51" s="2" t="s">
        <v>75</v>
      </c>
      <c r="D51" s="2" t="s">
        <v>11</v>
      </c>
      <c r="E51" s="2" t="s">
        <v>8</v>
      </c>
      <c r="F51" s="2" t="str">
        <f t="shared" si="0"/>
        <v>浜田市立石見小学校</v>
      </c>
      <c r="G51" s="138" t="s">
        <v>160</v>
      </c>
      <c r="L51" s="2" t="s">
        <v>125</v>
      </c>
      <c r="O51" s="2" t="s">
        <v>299</v>
      </c>
    </row>
    <row r="52" spans="1:15" ht="23.25" hidden="1" customHeight="1">
      <c r="A52" s="2">
        <v>304</v>
      </c>
      <c r="B52" s="2" t="s">
        <v>7</v>
      </c>
      <c r="C52" s="2" t="s">
        <v>75</v>
      </c>
      <c r="D52" s="2" t="s">
        <v>12</v>
      </c>
      <c r="E52" s="2" t="s">
        <v>8</v>
      </c>
      <c r="F52" s="2" t="str">
        <f t="shared" si="0"/>
        <v>浜田市立美川小学校</v>
      </c>
      <c r="G52" s="138" t="s">
        <v>161</v>
      </c>
      <c r="I52" s="2" t="s">
        <v>516</v>
      </c>
      <c r="L52" s="2" t="s">
        <v>126</v>
      </c>
      <c r="O52" s="2" t="s">
        <v>300</v>
      </c>
    </row>
    <row r="53" spans="1:15" ht="23.25" hidden="1" customHeight="1">
      <c r="A53" s="2">
        <v>305</v>
      </c>
      <c r="B53" s="2" t="s">
        <v>7</v>
      </c>
      <c r="C53" s="2" t="s">
        <v>75</v>
      </c>
      <c r="D53" s="2" t="s">
        <v>13</v>
      </c>
      <c r="E53" s="2" t="s">
        <v>8</v>
      </c>
      <c r="F53" s="2" t="str">
        <f t="shared" si="0"/>
        <v>浜田市立周布小学校</v>
      </c>
      <c r="G53" s="138" t="s">
        <v>162</v>
      </c>
      <c r="I53" s="2" t="s">
        <v>521</v>
      </c>
      <c r="L53" s="2" t="s">
        <v>127</v>
      </c>
      <c r="O53" s="2" t="s">
        <v>472</v>
      </c>
    </row>
    <row r="54" spans="1:15" ht="23.25" hidden="1" customHeight="1">
      <c r="A54" s="2">
        <v>306</v>
      </c>
      <c r="B54" s="2" t="s">
        <v>7</v>
      </c>
      <c r="C54" s="2" t="s">
        <v>75</v>
      </c>
      <c r="D54" s="2" t="s">
        <v>14</v>
      </c>
      <c r="E54" s="2" t="s">
        <v>8</v>
      </c>
      <c r="F54" s="2" t="str">
        <f t="shared" si="0"/>
        <v>浜田市立長浜小学校</v>
      </c>
      <c r="G54" s="138" t="s">
        <v>163</v>
      </c>
      <c r="I54" s="2" t="s">
        <v>522</v>
      </c>
      <c r="L54" s="2" t="s">
        <v>129</v>
      </c>
    </row>
    <row r="55" spans="1:15" ht="23.25" hidden="1" customHeight="1">
      <c r="A55" s="2">
        <v>307</v>
      </c>
      <c r="B55" s="2" t="s">
        <v>7</v>
      </c>
      <c r="C55" s="2" t="s">
        <v>75</v>
      </c>
      <c r="D55" s="2" t="s">
        <v>15</v>
      </c>
      <c r="E55" s="2" t="s">
        <v>8</v>
      </c>
      <c r="F55" s="2" t="str">
        <f t="shared" si="0"/>
        <v>浜田市立国府小学校</v>
      </c>
      <c r="G55" s="138" t="s">
        <v>164</v>
      </c>
      <c r="L55" s="2" t="s">
        <v>130</v>
      </c>
    </row>
    <row r="56" spans="1:15" ht="23.25" hidden="1" customHeight="1">
      <c r="A56" s="2">
        <v>308</v>
      </c>
      <c r="B56" s="2" t="s">
        <v>7</v>
      </c>
      <c r="C56" s="2" t="s">
        <v>75</v>
      </c>
      <c r="D56" s="2" t="s">
        <v>16</v>
      </c>
      <c r="E56" s="2" t="s">
        <v>8</v>
      </c>
      <c r="F56" s="2" t="str">
        <f t="shared" si="0"/>
        <v>浜田市立三階小学校</v>
      </c>
      <c r="G56" s="138" t="s">
        <v>165</v>
      </c>
      <c r="L56" s="2" t="s">
        <v>132</v>
      </c>
    </row>
    <row r="57" spans="1:15" ht="23.25" hidden="1" customHeight="1">
      <c r="A57" s="2">
        <v>309</v>
      </c>
      <c r="B57" s="2" t="s">
        <v>7</v>
      </c>
      <c r="C57" s="2" t="s">
        <v>75</v>
      </c>
      <c r="D57" s="2" t="s">
        <v>17</v>
      </c>
      <c r="E57" s="2" t="s">
        <v>8</v>
      </c>
      <c r="F57" s="2" t="str">
        <f t="shared" si="0"/>
        <v>浜田市立雲城小学校</v>
      </c>
      <c r="G57" s="138" t="s">
        <v>166</v>
      </c>
      <c r="L57" s="2" t="s">
        <v>131</v>
      </c>
    </row>
    <row r="58" spans="1:15" ht="23.25" hidden="1" customHeight="1">
      <c r="A58" s="2">
        <v>310</v>
      </c>
      <c r="B58" s="2" t="s">
        <v>7</v>
      </c>
      <c r="C58" s="2" t="s">
        <v>75</v>
      </c>
      <c r="D58" s="2" t="s">
        <v>18</v>
      </c>
      <c r="E58" s="2" t="s">
        <v>8</v>
      </c>
      <c r="F58" s="2" t="str">
        <f t="shared" si="0"/>
        <v>浜田市立今福小学校</v>
      </c>
      <c r="G58" s="138" t="s">
        <v>167</v>
      </c>
      <c r="L58" s="2" t="s">
        <v>133</v>
      </c>
    </row>
    <row r="59" spans="1:15" ht="23.25" hidden="1" customHeight="1">
      <c r="A59" s="2">
        <v>311</v>
      </c>
      <c r="B59" s="2" t="s">
        <v>7</v>
      </c>
      <c r="C59" s="2" t="s">
        <v>75</v>
      </c>
      <c r="D59" s="2" t="s">
        <v>19</v>
      </c>
      <c r="E59" s="2" t="s">
        <v>8</v>
      </c>
      <c r="F59" s="2" t="str">
        <f t="shared" si="0"/>
        <v>浜田市立波佐小学校</v>
      </c>
      <c r="G59" s="138" t="s">
        <v>168</v>
      </c>
      <c r="L59" s="2" t="s">
        <v>134</v>
      </c>
    </row>
    <row r="60" spans="1:15" ht="23.25" hidden="1" customHeight="1">
      <c r="A60" s="2">
        <v>312</v>
      </c>
      <c r="B60" s="2" t="s">
        <v>7</v>
      </c>
      <c r="C60" s="2" t="s">
        <v>75</v>
      </c>
      <c r="D60" s="2" t="s">
        <v>20</v>
      </c>
      <c r="E60" s="2" t="s">
        <v>8</v>
      </c>
      <c r="F60" s="2" t="str">
        <f t="shared" si="0"/>
        <v>浜田市立旭小学校</v>
      </c>
      <c r="G60" s="138" t="s">
        <v>169</v>
      </c>
      <c r="L60" s="2" t="s">
        <v>281</v>
      </c>
    </row>
    <row r="61" spans="1:15" ht="23.25" hidden="1" customHeight="1">
      <c r="A61" s="2">
        <v>313</v>
      </c>
      <c r="B61" s="2" t="s">
        <v>7</v>
      </c>
      <c r="C61" s="2" t="s">
        <v>75</v>
      </c>
      <c r="D61" s="2" t="s">
        <v>21</v>
      </c>
      <c r="E61" s="2" t="s">
        <v>8</v>
      </c>
      <c r="F61" s="2" t="str">
        <f t="shared" si="0"/>
        <v>浜田市立弥栄小学校</v>
      </c>
      <c r="G61" s="138" t="s">
        <v>170</v>
      </c>
      <c r="L61" s="2" t="s">
        <v>135</v>
      </c>
    </row>
    <row r="62" spans="1:15" ht="23.25" hidden="1" customHeight="1">
      <c r="A62" s="2">
        <v>314</v>
      </c>
      <c r="B62" s="2" t="s">
        <v>7</v>
      </c>
      <c r="C62" s="2" t="s">
        <v>75</v>
      </c>
      <c r="D62" s="2" t="s">
        <v>22</v>
      </c>
      <c r="E62" s="2" t="s">
        <v>8</v>
      </c>
      <c r="F62" s="2" t="str">
        <f t="shared" si="0"/>
        <v>浜田市立三隅小学校</v>
      </c>
      <c r="G62" s="138" t="s">
        <v>171</v>
      </c>
      <c r="L62" s="2" t="s">
        <v>156</v>
      </c>
    </row>
    <row r="63" spans="1:15" ht="23.25" hidden="1" customHeight="1">
      <c r="A63" s="2">
        <v>315</v>
      </c>
      <c r="B63" s="2" t="s">
        <v>7</v>
      </c>
      <c r="C63" s="2" t="s">
        <v>75</v>
      </c>
      <c r="D63" s="2" t="s">
        <v>23</v>
      </c>
      <c r="E63" s="2" t="s">
        <v>8</v>
      </c>
      <c r="F63" s="2" t="str">
        <f t="shared" si="0"/>
        <v>浜田市立岡見小学校</v>
      </c>
      <c r="G63" s="138" t="s">
        <v>172</v>
      </c>
      <c r="L63" s="2" t="s">
        <v>136</v>
      </c>
    </row>
    <row r="64" spans="1:15" ht="23.25" hidden="1" customHeight="1">
      <c r="A64" s="2">
        <v>316</v>
      </c>
      <c r="B64" s="2" t="s">
        <v>24</v>
      </c>
      <c r="C64" s="2" t="s">
        <v>75</v>
      </c>
      <c r="D64" s="2" t="s">
        <v>25</v>
      </c>
      <c r="E64" s="2" t="s">
        <v>8</v>
      </c>
      <c r="F64" s="2" t="str">
        <f t="shared" si="0"/>
        <v>大田市立大田小学校</v>
      </c>
      <c r="G64" s="138" t="s">
        <v>173</v>
      </c>
      <c r="L64" s="2" t="s">
        <v>137</v>
      </c>
    </row>
    <row r="65" spans="1:12" ht="23.25" hidden="1" customHeight="1">
      <c r="A65" s="2">
        <v>317</v>
      </c>
      <c r="B65" s="2" t="s">
        <v>24</v>
      </c>
      <c r="C65" s="2" t="s">
        <v>75</v>
      </c>
      <c r="D65" s="2" t="s">
        <v>26</v>
      </c>
      <c r="E65" s="2" t="s">
        <v>8</v>
      </c>
      <c r="F65" s="2" t="str">
        <f t="shared" si="0"/>
        <v>大田市立長久小学校</v>
      </c>
      <c r="G65" s="138" t="s">
        <v>174</v>
      </c>
      <c r="L65" s="2" t="s">
        <v>138</v>
      </c>
    </row>
    <row r="66" spans="1:12" ht="23.25" hidden="1" customHeight="1">
      <c r="A66" s="2">
        <v>318</v>
      </c>
      <c r="B66" s="2" t="s">
        <v>24</v>
      </c>
      <c r="C66" s="2" t="s">
        <v>75</v>
      </c>
      <c r="D66" s="2" t="s">
        <v>27</v>
      </c>
      <c r="E66" s="2" t="s">
        <v>8</v>
      </c>
      <c r="F66" s="2" t="str">
        <f t="shared" si="0"/>
        <v>大田市立五十猛小学校</v>
      </c>
      <c r="G66" s="138" t="s">
        <v>175</v>
      </c>
      <c r="L66" s="2" t="s">
        <v>245</v>
      </c>
    </row>
    <row r="67" spans="1:12" ht="23.25" hidden="1" customHeight="1">
      <c r="A67" s="2">
        <v>319</v>
      </c>
      <c r="B67" s="2" t="s">
        <v>24</v>
      </c>
      <c r="C67" s="2" t="s">
        <v>75</v>
      </c>
      <c r="D67" s="2" t="s">
        <v>28</v>
      </c>
      <c r="E67" s="2" t="s">
        <v>8</v>
      </c>
      <c r="F67" s="2" t="str">
        <f t="shared" si="0"/>
        <v>大田市立静間小学校</v>
      </c>
      <c r="G67" s="138" t="s">
        <v>176</v>
      </c>
      <c r="L67" s="2" t="s">
        <v>109</v>
      </c>
    </row>
    <row r="68" spans="1:12" ht="23.25" hidden="1" customHeight="1">
      <c r="A68" s="2">
        <v>320</v>
      </c>
      <c r="B68" s="2" t="s">
        <v>24</v>
      </c>
      <c r="C68" s="2" t="s">
        <v>75</v>
      </c>
      <c r="D68" s="2" t="s">
        <v>29</v>
      </c>
      <c r="E68" s="2" t="s">
        <v>8</v>
      </c>
      <c r="F68" s="2" t="str">
        <f t="shared" si="0"/>
        <v>大田市立鳥井小学校</v>
      </c>
      <c r="G68" s="138" t="s">
        <v>177</v>
      </c>
    </row>
    <row r="69" spans="1:12" ht="23.25" hidden="1" customHeight="1">
      <c r="A69" s="2">
        <v>321</v>
      </c>
      <c r="B69" s="2" t="s">
        <v>24</v>
      </c>
      <c r="C69" s="2" t="s">
        <v>75</v>
      </c>
      <c r="D69" s="2" t="s">
        <v>30</v>
      </c>
      <c r="E69" s="2" t="s">
        <v>8</v>
      </c>
      <c r="F69" s="2" t="str">
        <f t="shared" si="0"/>
        <v>大田市立久手小学校</v>
      </c>
      <c r="G69" s="138" t="s">
        <v>178</v>
      </c>
      <c r="L69" s="2" t="s">
        <v>510</v>
      </c>
    </row>
    <row r="70" spans="1:12" ht="23.25" hidden="1" customHeight="1">
      <c r="A70" s="2">
        <v>322</v>
      </c>
      <c r="B70" s="2" t="s">
        <v>24</v>
      </c>
      <c r="C70" s="2" t="s">
        <v>75</v>
      </c>
      <c r="D70" s="2" t="s">
        <v>31</v>
      </c>
      <c r="E70" s="2" t="s">
        <v>8</v>
      </c>
      <c r="F70" s="2" t="str">
        <f t="shared" si="0"/>
        <v>大田市立朝波小学校</v>
      </c>
      <c r="G70" s="138" t="s">
        <v>179</v>
      </c>
      <c r="L70" s="2" t="s">
        <v>283</v>
      </c>
    </row>
    <row r="71" spans="1:12" ht="23.25" hidden="1" customHeight="1">
      <c r="A71" s="2">
        <v>323</v>
      </c>
      <c r="B71" s="2" t="s">
        <v>24</v>
      </c>
      <c r="C71" s="2" t="s">
        <v>75</v>
      </c>
      <c r="D71" s="2" t="s">
        <v>32</v>
      </c>
      <c r="E71" s="2" t="s">
        <v>8</v>
      </c>
      <c r="F71" s="2" t="str">
        <f t="shared" si="0"/>
        <v>大田市立北三瓶小学校</v>
      </c>
      <c r="G71" s="138" t="s">
        <v>180</v>
      </c>
    </row>
    <row r="72" spans="1:12" ht="23.25" hidden="1" customHeight="1">
      <c r="A72" s="2">
        <v>324</v>
      </c>
      <c r="B72" s="2" t="s">
        <v>24</v>
      </c>
      <c r="C72" s="2" t="s">
        <v>75</v>
      </c>
      <c r="D72" s="2" t="s">
        <v>33</v>
      </c>
      <c r="E72" s="2" t="s">
        <v>8</v>
      </c>
      <c r="F72" s="2" t="str">
        <f t="shared" si="0"/>
        <v>大田市立志学小学校</v>
      </c>
      <c r="G72" s="138" t="s">
        <v>181</v>
      </c>
    </row>
    <row r="73" spans="1:12" ht="23.25" hidden="1" customHeight="1">
      <c r="A73" s="2">
        <v>325</v>
      </c>
      <c r="B73" s="2" t="s">
        <v>24</v>
      </c>
      <c r="C73" s="2" t="s">
        <v>75</v>
      </c>
      <c r="D73" s="2" t="s">
        <v>34</v>
      </c>
      <c r="E73" s="2" t="s">
        <v>8</v>
      </c>
      <c r="F73" s="2" t="str">
        <f t="shared" si="0"/>
        <v>大田市立川合小学校</v>
      </c>
      <c r="G73" s="138" t="s">
        <v>182</v>
      </c>
    </row>
    <row r="74" spans="1:12" ht="23.25" hidden="1" customHeight="1">
      <c r="A74" s="2">
        <v>326</v>
      </c>
      <c r="B74" s="2" t="s">
        <v>24</v>
      </c>
      <c r="C74" s="2" t="s">
        <v>75</v>
      </c>
      <c r="D74" s="2" t="s">
        <v>35</v>
      </c>
      <c r="E74" s="2" t="s">
        <v>8</v>
      </c>
      <c r="F74" s="2" t="str">
        <f t="shared" si="0"/>
        <v>大田市立久屋小学校</v>
      </c>
      <c r="G74" s="138" t="s">
        <v>183</v>
      </c>
    </row>
    <row r="75" spans="1:12" ht="23.25" hidden="1" customHeight="1">
      <c r="A75" s="2">
        <v>327</v>
      </c>
      <c r="B75" s="2" t="s">
        <v>24</v>
      </c>
      <c r="C75" s="2" t="s">
        <v>75</v>
      </c>
      <c r="D75" s="2" t="s">
        <v>36</v>
      </c>
      <c r="E75" s="2" t="s">
        <v>8</v>
      </c>
      <c r="F75" s="2" t="str">
        <f t="shared" si="0"/>
        <v>大田市立大森小学校</v>
      </c>
      <c r="G75" s="138" t="s">
        <v>184</v>
      </c>
    </row>
    <row r="76" spans="1:12" ht="23.25" hidden="1" customHeight="1">
      <c r="A76" s="2">
        <v>328</v>
      </c>
      <c r="B76" s="2" t="s">
        <v>24</v>
      </c>
      <c r="C76" s="2" t="s">
        <v>75</v>
      </c>
      <c r="D76" s="2" t="s">
        <v>37</v>
      </c>
      <c r="E76" s="2" t="s">
        <v>8</v>
      </c>
      <c r="F76" s="2" t="str">
        <f t="shared" si="0"/>
        <v>大田市立高山小学校</v>
      </c>
      <c r="G76" s="138" t="s">
        <v>185</v>
      </c>
    </row>
    <row r="77" spans="1:12" ht="23.25" hidden="1" customHeight="1">
      <c r="A77" s="2">
        <v>329</v>
      </c>
      <c r="B77" s="2" t="s">
        <v>24</v>
      </c>
      <c r="C77" s="2" t="s">
        <v>75</v>
      </c>
      <c r="D77" s="2" t="s">
        <v>38</v>
      </c>
      <c r="E77" s="2" t="s">
        <v>8</v>
      </c>
      <c r="F77" s="2" t="str">
        <f t="shared" si="0"/>
        <v>大田市立温泉津小学校</v>
      </c>
      <c r="G77" s="138" t="s">
        <v>186</v>
      </c>
    </row>
    <row r="78" spans="1:12" ht="23.25" hidden="1" customHeight="1">
      <c r="A78" s="2">
        <v>330</v>
      </c>
      <c r="B78" s="2" t="s">
        <v>24</v>
      </c>
      <c r="C78" s="2" t="s">
        <v>75</v>
      </c>
      <c r="D78" s="2" t="s">
        <v>39</v>
      </c>
      <c r="E78" s="2" t="s">
        <v>8</v>
      </c>
      <c r="F78" s="2" t="str">
        <f t="shared" si="0"/>
        <v>大田市立仁摩小学校</v>
      </c>
      <c r="G78" s="138" t="s">
        <v>187</v>
      </c>
    </row>
    <row r="79" spans="1:12" ht="23.25" hidden="1" customHeight="1">
      <c r="A79" s="2">
        <v>331</v>
      </c>
      <c r="B79" s="2" t="s">
        <v>40</v>
      </c>
      <c r="C79" s="2" t="s">
        <v>75</v>
      </c>
      <c r="D79" s="2" t="s">
        <v>41</v>
      </c>
      <c r="E79" s="2" t="s">
        <v>8</v>
      </c>
      <c r="F79" s="2" t="str">
        <f t="shared" si="0"/>
        <v>江津市立郷田小学校</v>
      </c>
      <c r="G79" s="138" t="s">
        <v>188</v>
      </c>
    </row>
    <row r="80" spans="1:12" ht="23.25" hidden="1" customHeight="1">
      <c r="A80" s="2">
        <v>332</v>
      </c>
      <c r="B80" s="2" t="s">
        <v>40</v>
      </c>
      <c r="C80" s="2" t="s">
        <v>75</v>
      </c>
      <c r="D80" s="2" t="s">
        <v>42</v>
      </c>
      <c r="E80" s="2" t="s">
        <v>8</v>
      </c>
      <c r="F80" s="2" t="str">
        <f t="shared" si="0"/>
        <v>江津市立渡津小学校</v>
      </c>
      <c r="G80" s="138" t="s">
        <v>189</v>
      </c>
    </row>
    <row r="81" spans="1:7" ht="23.25" hidden="1" customHeight="1">
      <c r="A81" s="2">
        <v>333</v>
      </c>
      <c r="B81" s="2" t="s">
        <v>40</v>
      </c>
      <c r="C81" s="2" t="s">
        <v>75</v>
      </c>
      <c r="D81" s="2" t="s">
        <v>43</v>
      </c>
      <c r="E81" s="2" t="s">
        <v>8</v>
      </c>
      <c r="F81" s="2" t="str">
        <f t="shared" ref="F81:F112" si="1">B81&amp;C81&amp;D81&amp;E81</f>
        <v>江津市立江津東小学校</v>
      </c>
      <c r="G81" s="138" t="s">
        <v>190</v>
      </c>
    </row>
    <row r="82" spans="1:7" ht="23.25" hidden="1" customHeight="1">
      <c r="A82" s="2">
        <v>334</v>
      </c>
      <c r="B82" s="2" t="s">
        <v>40</v>
      </c>
      <c r="C82" s="2" t="s">
        <v>75</v>
      </c>
      <c r="D82" s="2" t="s">
        <v>44</v>
      </c>
      <c r="E82" s="2" t="s">
        <v>8</v>
      </c>
      <c r="F82" s="2" t="str">
        <f t="shared" si="1"/>
        <v>江津市立川波小学校</v>
      </c>
      <c r="G82" s="138" t="s">
        <v>191</v>
      </c>
    </row>
    <row r="83" spans="1:7" ht="23.25" hidden="1" customHeight="1">
      <c r="A83" s="2">
        <v>335</v>
      </c>
      <c r="B83" s="2" t="s">
        <v>40</v>
      </c>
      <c r="C83" s="2" t="s">
        <v>75</v>
      </c>
      <c r="D83" s="2" t="s">
        <v>45</v>
      </c>
      <c r="E83" s="2" t="s">
        <v>8</v>
      </c>
      <c r="F83" s="2" t="str">
        <f t="shared" si="1"/>
        <v>江津市立津宮小学校</v>
      </c>
      <c r="G83" s="138" t="s">
        <v>192</v>
      </c>
    </row>
    <row r="84" spans="1:7" ht="23.25" hidden="1" customHeight="1">
      <c r="A84" s="2">
        <v>336</v>
      </c>
      <c r="B84" s="2" t="s">
        <v>40</v>
      </c>
      <c r="C84" s="2" t="s">
        <v>75</v>
      </c>
      <c r="D84" s="2" t="s">
        <v>46</v>
      </c>
      <c r="E84" s="2" t="s">
        <v>8</v>
      </c>
      <c r="F84" s="2" t="str">
        <f t="shared" si="1"/>
        <v>江津市立高角小学校</v>
      </c>
      <c r="G84" s="138" t="s">
        <v>193</v>
      </c>
    </row>
    <row r="85" spans="1:7" ht="23.25" hidden="1" customHeight="1">
      <c r="A85" s="2">
        <v>337</v>
      </c>
      <c r="B85" s="2" t="s">
        <v>40</v>
      </c>
      <c r="C85" s="2" t="s">
        <v>75</v>
      </c>
      <c r="D85" s="2" t="s">
        <v>47</v>
      </c>
      <c r="E85" s="2" t="s">
        <v>8</v>
      </c>
      <c r="F85" s="2" t="str">
        <f t="shared" si="1"/>
        <v>江津市立桜江小学校</v>
      </c>
      <c r="G85" s="138" t="s">
        <v>194</v>
      </c>
    </row>
    <row r="86" spans="1:7" ht="23.25" hidden="1" customHeight="1">
      <c r="A86" s="2">
        <v>338</v>
      </c>
      <c r="B86" s="2" t="s">
        <v>48</v>
      </c>
      <c r="C86" s="2" t="s">
        <v>76</v>
      </c>
      <c r="D86" s="2" t="s">
        <v>49</v>
      </c>
      <c r="E86" s="2" t="s">
        <v>8</v>
      </c>
      <c r="F86" s="2" t="str">
        <f t="shared" si="1"/>
        <v>川本町立川本小学校</v>
      </c>
      <c r="G86" s="138" t="s">
        <v>195</v>
      </c>
    </row>
    <row r="87" spans="1:7" ht="23.25" hidden="1" customHeight="1">
      <c r="A87" s="2">
        <v>339</v>
      </c>
      <c r="B87" s="2" t="s">
        <v>50</v>
      </c>
      <c r="C87" s="2" t="s">
        <v>76</v>
      </c>
      <c r="D87" s="2" t="s">
        <v>51</v>
      </c>
      <c r="E87" s="2" t="s">
        <v>8</v>
      </c>
      <c r="F87" s="2" t="str">
        <f t="shared" si="1"/>
        <v>美郷町立邑智小学校</v>
      </c>
      <c r="G87" s="138" t="s">
        <v>196</v>
      </c>
    </row>
    <row r="88" spans="1:7" ht="23.25" hidden="1" customHeight="1">
      <c r="A88" s="2">
        <v>340</v>
      </c>
      <c r="B88" s="2" t="s">
        <v>50</v>
      </c>
      <c r="C88" s="2" t="s">
        <v>76</v>
      </c>
      <c r="D88" s="2" t="s">
        <v>52</v>
      </c>
      <c r="E88" s="2" t="s">
        <v>8</v>
      </c>
      <c r="F88" s="2" t="str">
        <f t="shared" si="1"/>
        <v>美郷町立大和小学校</v>
      </c>
      <c r="G88" s="138" t="s">
        <v>197</v>
      </c>
    </row>
    <row r="89" spans="1:7" ht="23.25" hidden="1" customHeight="1">
      <c r="A89" s="2">
        <v>341</v>
      </c>
      <c r="B89" s="2" t="s">
        <v>53</v>
      </c>
      <c r="C89" s="2" t="s">
        <v>76</v>
      </c>
      <c r="D89" s="2" t="s">
        <v>54</v>
      </c>
      <c r="E89" s="2" t="s">
        <v>8</v>
      </c>
      <c r="F89" s="2" t="str">
        <f t="shared" si="1"/>
        <v>邑南町立口羽小学校</v>
      </c>
      <c r="G89" s="138" t="s">
        <v>198</v>
      </c>
    </row>
    <row r="90" spans="1:7" ht="23.25" hidden="1" customHeight="1">
      <c r="A90" s="2">
        <v>342</v>
      </c>
      <c r="B90" s="2" t="s">
        <v>53</v>
      </c>
      <c r="C90" s="2" t="s">
        <v>76</v>
      </c>
      <c r="D90" s="2" t="s">
        <v>55</v>
      </c>
      <c r="E90" s="2" t="s">
        <v>8</v>
      </c>
      <c r="F90" s="2" t="str">
        <f t="shared" si="1"/>
        <v>邑南町立阿須那小学校</v>
      </c>
      <c r="G90" s="138" t="s">
        <v>199</v>
      </c>
    </row>
    <row r="91" spans="1:7" ht="23.25" hidden="1" customHeight="1">
      <c r="A91" s="2">
        <v>343</v>
      </c>
      <c r="B91" s="2" t="s">
        <v>53</v>
      </c>
      <c r="C91" s="2" t="s">
        <v>76</v>
      </c>
      <c r="D91" s="2" t="s">
        <v>56</v>
      </c>
      <c r="E91" s="2" t="s">
        <v>8</v>
      </c>
      <c r="F91" s="2" t="str">
        <f t="shared" si="1"/>
        <v>邑南町立高原小学校</v>
      </c>
      <c r="G91" s="138" t="s">
        <v>200</v>
      </c>
    </row>
    <row r="92" spans="1:7" ht="23.25" hidden="1" customHeight="1">
      <c r="A92" s="2">
        <v>344</v>
      </c>
      <c r="B92" s="2" t="s">
        <v>53</v>
      </c>
      <c r="C92" s="2" t="s">
        <v>76</v>
      </c>
      <c r="D92" s="2" t="s">
        <v>57</v>
      </c>
      <c r="E92" s="2" t="s">
        <v>8</v>
      </c>
      <c r="F92" s="2" t="str">
        <f t="shared" si="1"/>
        <v>邑南町立瑞穂小学校</v>
      </c>
      <c r="G92" s="138" t="s">
        <v>201</v>
      </c>
    </row>
    <row r="93" spans="1:7" ht="23.25" hidden="1" customHeight="1">
      <c r="A93" s="2">
        <v>345</v>
      </c>
      <c r="B93" s="2" t="s">
        <v>53</v>
      </c>
      <c r="C93" s="2" t="s">
        <v>76</v>
      </c>
      <c r="D93" s="2" t="s">
        <v>58</v>
      </c>
      <c r="E93" s="2" t="s">
        <v>8</v>
      </c>
      <c r="F93" s="2" t="str">
        <f t="shared" si="1"/>
        <v>邑南町立市木小学校</v>
      </c>
      <c r="G93" s="138" t="s">
        <v>202</v>
      </c>
    </row>
    <row r="94" spans="1:7" ht="23.25" hidden="1" customHeight="1">
      <c r="A94" s="2">
        <v>346</v>
      </c>
      <c r="B94" s="2" t="s">
        <v>53</v>
      </c>
      <c r="C94" s="2" t="s">
        <v>76</v>
      </c>
      <c r="D94" s="2" t="s">
        <v>59</v>
      </c>
      <c r="E94" s="2" t="s">
        <v>8</v>
      </c>
      <c r="F94" s="2" t="str">
        <f t="shared" si="1"/>
        <v>邑南町立矢上小学校</v>
      </c>
      <c r="G94" s="138" t="s">
        <v>203</v>
      </c>
    </row>
    <row r="95" spans="1:7" ht="23.25" hidden="1" customHeight="1">
      <c r="A95" s="2">
        <v>347</v>
      </c>
      <c r="B95" s="2" t="s">
        <v>53</v>
      </c>
      <c r="C95" s="2" t="s">
        <v>76</v>
      </c>
      <c r="D95" s="2" t="s">
        <v>60</v>
      </c>
      <c r="E95" s="2" t="s">
        <v>8</v>
      </c>
      <c r="F95" s="2" t="str">
        <f t="shared" si="1"/>
        <v>邑南町立日貫小学校</v>
      </c>
      <c r="G95" s="138" t="s">
        <v>204</v>
      </c>
    </row>
    <row r="96" spans="1:7" ht="23.25" hidden="1" customHeight="1">
      <c r="A96" s="2">
        <v>348</v>
      </c>
      <c r="B96" s="2" t="s">
        <v>53</v>
      </c>
      <c r="C96" s="2" t="s">
        <v>76</v>
      </c>
      <c r="D96" s="2" t="s">
        <v>61</v>
      </c>
      <c r="E96" s="2" t="s">
        <v>8</v>
      </c>
      <c r="F96" s="2" t="str">
        <f t="shared" si="1"/>
        <v>邑南町立石見東小学校</v>
      </c>
      <c r="G96" s="138" t="s">
        <v>205</v>
      </c>
    </row>
    <row r="97" spans="1:7" ht="23.25" hidden="1" customHeight="1">
      <c r="A97" s="2">
        <v>349</v>
      </c>
      <c r="B97" s="2" t="s">
        <v>7</v>
      </c>
      <c r="C97" s="2" t="s">
        <v>75</v>
      </c>
      <c r="D97" s="2" t="s">
        <v>63</v>
      </c>
      <c r="E97" s="2" t="s">
        <v>62</v>
      </c>
      <c r="F97" s="2" t="str">
        <f t="shared" si="1"/>
        <v>浜田市立第一中学校</v>
      </c>
      <c r="G97" s="138" t="s">
        <v>224</v>
      </c>
    </row>
    <row r="98" spans="1:7" ht="23.25" hidden="1" customHeight="1">
      <c r="A98" s="2">
        <v>350</v>
      </c>
      <c r="B98" s="2" t="s">
        <v>7</v>
      </c>
      <c r="C98" s="2" t="s">
        <v>75</v>
      </c>
      <c r="D98" s="2" t="s">
        <v>64</v>
      </c>
      <c r="E98" s="2" t="s">
        <v>62</v>
      </c>
      <c r="F98" s="2" t="str">
        <f t="shared" si="1"/>
        <v>浜田市立第二中学校</v>
      </c>
      <c r="G98" s="138" t="s">
        <v>225</v>
      </c>
    </row>
    <row r="99" spans="1:7" ht="23.25" hidden="1" customHeight="1">
      <c r="A99" s="2">
        <v>351</v>
      </c>
      <c r="B99" s="2" t="s">
        <v>7</v>
      </c>
      <c r="C99" s="2" t="s">
        <v>75</v>
      </c>
      <c r="D99" s="2" t="s">
        <v>65</v>
      </c>
      <c r="E99" s="2" t="s">
        <v>62</v>
      </c>
      <c r="F99" s="2" t="str">
        <f t="shared" si="1"/>
        <v>浜田市立第三中学校</v>
      </c>
      <c r="G99" s="138" t="s">
        <v>226</v>
      </c>
    </row>
    <row r="100" spans="1:7" ht="23.25" hidden="1" customHeight="1">
      <c r="A100" s="2">
        <v>352</v>
      </c>
      <c r="B100" s="2" t="s">
        <v>7</v>
      </c>
      <c r="C100" s="2" t="s">
        <v>75</v>
      </c>
      <c r="D100" s="2" t="s">
        <v>67</v>
      </c>
      <c r="E100" s="2" t="s">
        <v>62</v>
      </c>
      <c r="F100" s="2" t="str">
        <f t="shared" si="1"/>
        <v>浜田市立浜田東中学校</v>
      </c>
      <c r="G100" s="138" t="s">
        <v>206</v>
      </c>
    </row>
    <row r="101" spans="1:7" ht="23.25" hidden="1" customHeight="1">
      <c r="A101" s="2">
        <v>353</v>
      </c>
      <c r="B101" s="2" t="s">
        <v>7</v>
      </c>
      <c r="C101" s="2" t="s">
        <v>75</v>
      </c>
      <c r="D101" s="2" t="s">
        <v>68</v>
      </c>
      <c r="E101" s="2" t="s">
        <v>62</v>
      </c>
      <c r="F101" s="2" t="str">
        <f t="shared" si="1"/>
        <v>浜田市立金城中学校</v>
      </c>
      <c r="G101" s="138" t="s">
        <v>207</v>
      </c>
    </row>
    <row r="102" spans="1:7" ht="23.25" hidden="1" customHeight="1">
      <c r="A102" s="2">
        <v>354</v>
      </c>
      <c r="B102" s="2" t="s">
        <v>7</v>
      </c>
      <c r="C102" s="2" t="s">
        <v>75</v>
      </c>
      <c r="D102" s="2" t="s">
        <v>69</v>
      </c>
      <c r="E102" s="2" t="s">
        <v>62</v>
      </c>
      <c r="F102" s="2" t="str">
        <f t="shared" si="1"/>
        <v>浜田市立旭中学校</v>
      </c>
      <c r="G102" s="138" t="s">
        <v>208</v>
      </c>
    </row>
    <row r="103" spans="1:7" ht="23.25" hidden="1" customHeight="1">
      <c r="A103" s="2">
        <v>355</v>
      </c>
      <c r="B103" s="2" t="s">
        <v>7</v>
      </c>
      <c r="C103" s="2" t="s">
        <v>75</v>
      </c>
      <c r="D103" s="2" t="s">
        <v>21</v>
      </c>
      <c r="E103" s="2" t="s">
        <v>62</v>
      </c>
      <c r="F103" s="2" t="str">
        <f t="shared" si="1"/>
        <v>浜田市立弥栄中学校</v>
      </c>
      <c r="G103" s="138" t="s">
        <v>209</v>
      </c>
    </row>
    <row r="104" spans="1:7" ht="23.25" hidden="1" customHeight="1">
      <c r="A104" s="2">
        <v>356</v>
      </c>
      <c r="B104" s="2" t="s">
        <v>7</v>
      </c>
      <c r="C104" s="2" t="s">
        <v>75</v>
      </c>
      <c r="D104" s="2" t="s">
        <v>22</v>
      </c>
      <c r="E104" s="2" t="s">
        <v>62</v>
      </c>
      <c r="F104" s="2" t="str">
        <f t="shared" si="1"/>
        <v>浜田市立三隅中学校</v>
      </c>
      <c r="G104" s="138" t="s">
        <v>210</v>
      </c>
    </row>
    <row r="105" spans="1:7" ht="23.25" hidden="1" customHeight="1">
      <c r="A105" s="2">
        <v>357</v>
      </c>
      <c r="B105" s="2" t="s">
        <v>24</v>
      </c>
      <c r="C105" s="2" t="s">
        <v>75</v>
      </c>
      <c r="D105" s="2" t="s">
        <v>63</v>
      </c>
      <c r="E105" s="2" t="s">
        <v>62</v>
      </c>
      <c r="F105" s="2" t="str">
        <f t="shared" si="1"/>
        <v>大田市立第一中学校</v>
      </c>
      <c r="G105" s="138" t="s">
        <v>536</v>
      </c>
    </row>
    <row r="106" spans="1:7" ht="23.25" hidden="1" customHeight="1">
      <c r="A106" s="2">
        <v>358</v>
      </c>
      <c r="B106" s="2" t="s">
        <v>24</v>
      </c>
      <c r="C106" s="2" t="s">
        <v>75</v>
      </c>
      <c r="D106" s="2" t="s">
        <v>64</v>
      </c>
      <c r="E106" s="2" t="s">
        <v>62</v>
      </c>
      <c r="F106" s="2" t="str">
        <f t="shared" si="1"/>
        <v>大田市立第二中学校</v>
      </c>
      <c r="G106" s="138" t="s">
        <v>227</v>
      </c>
    </row>
    <row r="107" spans="1:7" ht="23.25" hidden="1" customHeight="1">
      <c r="A107" s="2">
        <v>359</v>
      </c>
      <c r="B107" s="2" t="s">
        <v>24</v>
      </c>
      <c r="C107" s="2" t="s">
        <v>75</v>
      </c>
      <c r="D107" s="2" t="s">
        <v>32</v>
      </c>
      <c r="E107" s="2" t="s">
        <v>62</v>
      </c>
      <c r="F107" s="2" t="str">
        <f t="shared" si="1"/>
        <v>大田市立北三瓶中学校</v>
      </c>
      <c r="G107" s="138" t="s">
        <v>211</v>
      </c>
    </row>
    <row r="108" spans="1:7" ht="23.25" hidden="1" customHeight="1">
      <c r="A108" s="2">
        <v>360</v>
      </c>
      <c r="B108" s="2" t="s">
        <v>24</v>
      </c>
      <c r="C108" s="2" t="s">
        <v>75</v>
      </c>
      <c r="D108" s="2" t="s">
        <v>33</v>
      </c>
      <c r="E108" s="2" t="s">
        <v>62</v>
      </c>
      <c r="F108" s="2" t="str">
        <f t="shared" si="1"/>
        <v>大田市立志学中学校</v>
      </c>
      <c r="G108" s="138" t="s">
        <v>212</v>
      </c>
    </row>
    <row r="109" spans="1:7" ht="23.25" hidden="1" customHeight="1">
      <c r="A109" s="2">
        <v>361</v>
      </c>
      <c r="B109" s="2" t="s">
        <v>24</v>
      </c>
      <c r="C109" s="2" t="s">
        <v>75</v>
      </c>
      <c r="D109" s="2" t="s">
        <v>65</v>
      </c>
      <c r="E109" s="2" t="s">
        <v>62</v>
      </c>
      <c r="F109" s="2" t="str">
        <f t="shared" si="1"/>
        <v>大田市立第三中学校</v>
      </c>
      <c r="G109" s="138" t="s">
        <v>228</v>
      </c>
    </row>
    <row r="110" spans="1:7" ht="23.25" hidden="1" customHeight="1">
      <c r="A110" s="2">
        <v>362</v>
      </c>
      <c r="B110" s="2" t="s">
        <v>24</v>
      </c>
      <c r="C110" s="2" t="s">
        <v>75</v>
      </c>
      <c r="D110" s="2" t="s">
        <v>70</v>
      </c>
      <c r="E110" s="2" t="s">
        <v>62</v>
      </c>
      <c r="F110" s="2" t="str">
        <f t="shared" si="1"/>
        <v>大田市立大田西中学校</v>
      </c>
      <c r="G110" s="138" t="s">
        <v>213</v>
      </c>
    </row>
    <row r="111" spans="1:7" ht="23.25" hidden="1" customHeight="1">
      <c r="A111" s="2">
        <v>363</v>
      </c>
      <c r="B111" s="2" t="s">
        <v>40</v>
      </c>
      <c r="C111" s="2" t="s">
        <v>75</v>
      </c>
      <c r="D111" s="2" t="s">
        <v>71</v>
      </c>
      <c r="E111" s="2" t="s">
        <v>62</v>
      </c>
      <c r="F111" s="2" t="str">
        <f t="shared" si="1"/>
        <v>江津市立江津中学校</v>
      </c>
      <c r="G111" s="138" t="s">
        <v>214</v>
      </c>
    </row>
    <row r="112" spans="1:7" ht="23.25" hidden="1" customHeight="1">
      <c r="A112" s="2">
        <v>364</v>
      </c>
      <c r="B112" s="2" t="s">
        <v>40</v>
      </c>
      <c r="C112" s="2" t="s">
        <v>75</v>
      </c>
      <c r="D112" s="2" t="s">
        <v>72</v>
      </c>
      <c r="E112" s="2" t="s">
        <v>62</v>
      </c>
      <c r="F112" s="2" t="str">
        <f t="shared" si="1"/>
        <v>江津市立江東中学校</v>
      </c>
      <c r="G112" s="138" t="s">
        <v>215</v>
      </c>
    </row>
    <row r="113" spans="1:7" ht="23.25" hidden="1" customHeight="1">
      <c r="A113" s="2">
        <v>365</v>
      </c>
      <c r="B113" s="2" t="s">
        <v>40</v>
      </c>
      <c r="C113" s="2" t="s">
        <v>75</v>
      </c>
      <c r="D113" s="2" t="s">
        <v>73</v>
      </c>
      <c r="E113" s="2" t="s">
        <v>62</v>
      </c>
      <c r="F113" s="2" t="str">
        <f t="shared" ref="F113:F120" si="2">B113&amp;C113&amp;D113&amp;E113</f>
        <v>江津市立青陵中学校</v>
      </c>
      <c r="G113" s="138" t="s">
        <v>216</v>
      </c>
    </row>
    <row r="114" spans="1:7" ht="23.25" hidden="1" customHeight="1">
      <c r="A114" s="2">
        <v>366</v>
      </c>
      <c r="B114" s="2" t="s">
        <v>40</v>
      </c>
      <c r="C114" s="2" t="s">
        <v>75</v>
      </c>
      <c r="D114" s="2" t="s">
        <v>47</v>
      </c>
      <c r="E114" s="2" t="s">
        <v>62</v>
      </c>
      <c r="F114" s="2" t="str">
        <f t="shared" si="2"/>
        <v>江津市立桜江中学校</v>
      </c>
      <c r="G114" s="138" t="s">
        <v>217</v>
      </c>
    </row>
    <row r="115" spans="1:7" ht="23.25" hidden="1" customHeight="1">
      <c r="A115" s="2">
        <v>367</v>
      </c>
      <c r="B115" s="2" t="s">
        <v>48</v>
      </c>
      <c r="C115" s="2" t="s">
        <v>76</v>
      </c>
      <c r="D115" s="2" t="s">
        <v>49</v>
      </c>
      <c r="E115" s="2" t="s">
        <v>62</v>
      </c>
      <c r="F115" s="2" t="str">
        <f t="shared" si="2"/>
        <v>川本町立川本中学校</v>
      </c>
      <c r="G115" s="138" t="s">
        <v>218</v>
      </c>
    </row>
    <row r="116" spans="1:7" ht="23.25" hidden="1" customHeight="1">
      <c r="A116" s="2">
        <v>368</v>
      </c>
      <c r="B116" s="2" t="s">
        <v>50</v>
      </c>
      <c r="C116" s="2" t="s">
        <v>76</v>
      </c>
      <c r="D116" s="2" t="s">
        <v>51</v>
      </c>
      <c r="E116" s="2" t="s">
        <v>62</v>
      </c>
      <c r="F116" s="2" t="str">
        <f t="shared" si="2"/>
        <v>美郷町立邑智中学校</v>
      </c>
      <c r="G116" s="138" t="s">
        <v>219</v>
      </c>
    </row>
    <row r="117" spans="1:7" ht="23.25" hidden="1" customHeight="1">
      <c r="A117" s="2">
        <v>369</v>
      </c>
      <c r="B117" s="2" t="s">
        <v>50</v>
      </c>
      <c r="C117" s="2" t="s">
        <v>76</v>
      </c>
      <c r="D117" s="2" t="s">
        <v>52</v>
      </c>
      <c r="E117" s="2" t="s">
        <v>62</v>
      </c>
      <c r="F117" s="2" t="str">
        <f t="shared" si="2"/>
        <v>美郷町立大和中学校</v>
      </c>
      <c r="G117" s="138" t="s">
        <v>220</v>
      </c>
    </row>
    <row r="118" spans="1:7" ht="23.25" hidden="1" customHeight="1">
      <c r="A118" s="2">
        <v>370</v>
      </c>
      <c r="B118" s="2" t="s">
        <v>53</v>
      </c>
      <c r="C118" s="2" t="s">
        <v>76</v>
      </c>
      <c r="D118" s="2" t="s">
        <v>74</v>
      </c>
      <c r="E118" s="2" t="s">
        <v>62</v>
      </c>
      <c r="F118" s="2" t="str">
        <f t="shared" si="2"/>
        <v>邑南町立羽須美中学校</v>
      </c>
      <c r="G118" s="138" t="s">
        <v>221</v>
      </c>
    </row>
    <row r="119" spans="1:7" ht="23.25" hidden="1" customHeight="1">
      <c r="A119" s="2">
        <v>371</v>
      </c>
      <c r="B119" s="2" t="s">
        <v>53</v>
      </c>
      <c r="C119" s="2" t="s">
        <v>76</v>
      </c>
      <c r="D119" s="2" t="s">
        <v>57</v>
      </c>
      <c r="E119" s="2" t="s">
        <v>62</v>
      </c>
      <c r="F119" s="2" t="str">
        <f t="shared" si="2"/>
        <v>邑南町立瑞穂中学校</v>
      </c>
      <c r="G119" s="138" t="s">
        <v>222</v>
      </c>
    </row>
    <row r="120" spans="1:7" ht="23.25" hidden="1" customHeight="1">
      <c r="A120" s="2">
        <v>372</v>
      </c>
      <c r="B120" s="2" t="s">
        <v>53</v>
      </c>
      <c r="C120" s="2" t="s">
        <v>76</v>
      </c>
      <c r="D120" s="2" t="s">
        <v>11</v>
      </c>
      <c r="E120" s="2" t="s">
        <v>62</v>
      </c>
      <c r="F120" s="2" t="str">
        <f t="shared" si="2"/>
        <v>邑南町立石見中学校</v>
      </c>
      <c r="G120" s="138" t="s">
        <v>223</v>
      </c>
    </row>
    <row r="121" spans="1:7" ht="23.25" hidden="1" customHeight="1">
      <c r="A121" s="2">
        <v>101</v>
      </c>
      <c r="B121" s="2" t="s">
        <v>297</v>
      </c>
      <c r="C121" s="2" t="s">
        <v>301</v>
      </c>
      <c r="D121" s="2" t="s">
        <v>303</v>
      </c>
      <c r="E121" s="2" t="s">
        <v>302</v>
      </c>
      <c r="F121" s="2" t="str">
        <f t="shared" ref="F121:F152" si="3">B121&amp;C121&amp;D121&amp;E121</f>
        <v>松江市立母衣小学校</v>
      </c>
      <c r="G121" s="138" t="str">
        <f>D121&amp;"小"</f>
        <v>母衣小</v>
      </c>
    </row>
    <row r="122" spans="1:7" ht="23.25" hidden="1" customHeight="1">
      <c r="A122" s="2">
        <v>102</v>
      </c>
      <c r="B122" s="2" t="s">
        <v>297</v>
      </c>
      <c r="C122" s="2" t="s">
        <v>301</v>
      </c>
      <c r="D122" s="2" t="s">
        <v>304</v>
      </c>
      <c r="E122" s="2" t="s">
        <v>302</v>
      </c>
      <c r="F122" s="2" t="str">
        <f t="shared" si="3"/>
        <v>松江市立城北小学校</v>
      </c>
      <c r="G122" s="138" t="str">
        <f t="shared" ref="G122:G152" si="4">D122&amp;"小"</f>
        <v>城北小</v>
      </c>
    </row>
    <row r="123" spans="1:7" ht="23.25" hidden="1" customHeight="1">
      <c r="A123" s="2">
        <v>103</v>
      </c>
      <c r="B123" s="2" t="s">
        <v>297</v>
      </c>
      <c r="C123" s="2" t="s">
        <v>301</v>
      </c>
      <c r="D123" s="2" t="s">
        <v>305</v>
      </c>
      <c r="E123" s="2" t="s">
        <v>302</v>
      </c>
      <c r="F123" s="2" t="str">
        <f t="shared" si="3"/>
        <v>松江市立内中原小学校</v>
      </c>
      <c r="G123" s="138" t="str">
        <f t="shared" si="4"/>
        <v>内中原小</v>
      </c>
    </row>
    <row r="124" spans="1:7" ht="23.25" hidden="1" customHeight="1">
      <c r="A124" s="2">
        <v>104</v>
      </c>
      <c r="B124" s="2" t="s">
        <v>297</v>
      </c>
      <c r="C124" s="2" t="s">
        <v>301</v>
      </c>
      <c r="D124" s="2" t="s">
        <v>306</v>
      </c>
      <c r="E124" s="2" t="s">
        <v>302</v>
      </c>
      <c r="F124" s="2" t="str">
        <f t="shared" si="3"/>
        <v>松江市立中央小学校</v>
      </c>
      <c r="G124" s="138" t="str">
        <f t="shared" si="4"/>
        <v>中央小</v>
      </c>
    </row>
    <row r="125" spans="1:7" ht="23.25" hidden="1" customHeight="1">
      <c r="A125" s="2">
        <v>105</v>
      </c>
      <c r="B125" s="2" t="s">
        <v>297</v>
      </c>
      <c r="C125" s="2" t="s">
        <v>301</v>
      </c>
      <c r="D125" s="2" t="s">
        <v>307</v>
      </c>
      <c r="E125" s="2" t="s">
        <v>302</v>
      </c>
      <c r="F125" s="2" t="str">
        <f t="shared" si="3"/>
        <v>松江市立雑賀小学校</v>
      </c>
      <c r="G125" s="138" t="str">
        <f t="shared" si="4"/>
        <v>雑賀小</v>
      </c>
    </row>
    <row r="126" spans="1:7" ht="23.25" hidden="1" customHeight="1">
      <c r="A126" s="2">
        <v>106</v>
      </c>
      <c r="B126" s="2" t="s">
        <v>297</v>
      </c>
      <c r="C126" s="2" t="s">
        <v>301</v>
      </c>
      <c r="D126" s="2" t="s">
        <v>308</v>
      </c>
      <c r="E126" s="2" t="s">
        <v>302</v>
      </c>
      <c r="F126" s="2" t="str">
        <f t="shared" si="3"/>
        <v>松江市立津田小学校</v>
      </c>
      <c r="G126" s="138" t="str">
        <f t="shared" si="4"/>
        <v>津田小</v>
      </c>
    </row>
    <row r="127" spans="1:7" ht="23.25" hidden="1" customHeight="1">
      <c r="A127" s="2">
        <v>107</v>
      </c>
      <c r="B127" s="2" t="s">
        <v>297</v>
      </c>
      <c r="C127" s="2" t="s">
        <v>301</v>
      </c>
      <c r="D127" s="2" t="s">
        <v>309</v>
      </c>
      <c r="E127" s="2" t="s">
        <v>302</v>
      </c>
      <c r="F127" s="2" t="str">
        <f t="shared" si="3"/>
        <v>松江市立古志原小学校</v>
      </c>
      <c r="G127" s="138" t="str">
        <f t="shared" si="4"/>
        <v>古志原小</v>
      </c>
    </row>
    <row r="128" spans="1:7" ht="23.25" hidden="1" customHeight="1">
      <c r="A128" s="2">
        <v>108</v>
      </c>
      <c r="B128" s="2" t="s">
        <v>297</v>
      </c>
      <c r="C128" s="2" t="s">
        <v>301</v>
      </c>
      <c r="D128" s="2" t="s">
        <v>310</v>
      </c>
      <c r="E128" s="2" t="s">
        <v>302</v>
      </c>
      <c r="F128" s="2" t="str">
        <f t="shared" si="3"/>
        <v>松江市立川津小学校</v>
      </c>
      <c r="G128" s="138" t="str">
        <f t="shared" si="4"/>
        <v>川津小</v>
      </c>
    </row>
    <row r="129" spans="1:7" ht="23.25" hidden="1" customHeight="1">
      <c r="A129" s="2">
        <v>109</v>
      </c>
      <c r="B129" s="2" t="s">
        <v>297</v>
      </c>
      <c r="C129" s="2" t="s">
        <v>301</v>
      </c>
      <c r="D129" s="2" t="s">
        <v>311</v>
      </c>
      <c r="E129" s="2" t="s">
        <v>302</v>
      </c>
      <c r="F129" s="2" t="str">
        <f t="shared" si="3"/>
        <v>松江市立朝酌小学校</v>
      </c>
      <c r="G129" s="138" t="str">
        <f t="shared" si="4"/>
        <v>朝酌小</v>
      </c>
    </row>
    <row r="130" spans="1:7" ht="23.25" hidden="1" customHeight="1">
      <c r="A130" s="2">
        <v>110</v>
      </c>
      <c r="B130" s="2" t="s">
        <v>297</v>
      </c>
      <c r="C130" s="2" t="s">
        <v>301</v>
      </c>
      <c r="D130" s="2" t="s">
        <v>312</v>
      </c>
      <c r="E130" s="2" t="s">
        <v>302</v>
      </c>
      <c r="F130" s="2" t="str">
        <f t="shared" si="3"/>
        <v>松江市立法吉小学校</v>
      </c>
      <c r="G130" s="138" t="str">
        <f t="shared" si="4"/>
        <v>法吉小</v>
      </c>
    </row>
    <row r="131" spans="1:7" ht="23.25" hidden="1" customHeight="1">
      <c r="A131" s="2">
        <v>111</v>
      </c>
      <c r="B131" s="2" t="s">
        <v>297</v>
      </c>
      <c r="C131" s="2" t="s">
        <v>301</v>
      </c>
      <c r="D131" s="2" t="s">
        <v>313</v>
      </c>
      <c r="E131" s="2" t="s">
        <v>302</v>
      </c>
      <c r="F131" s="2" t="str">
        <f t="shared" si="3"/>
        <v>松江市立竹矢小学校</v>
      </c>
      <c r="G131" s="138" t="str">
        <f t="shared" si="4"/>
        <v>竹矢小</v>
      </c>
    </row>
    <row r="132" spans="1:7" ht="23.25" hidden="1" customHeight="1">
      <c r="A132" s="2">
        <v>112</v>
      </c>
      <c r="B132" s="2" t="s">
        <v>297</v>
      </c>
      <c r="C132" s="2" t="s">
        <v>301</v>
      </c>
      <c r="D132" s="2" t="s">
        <v>314</v>
      </c>
      <c r="E132" s="2" t="s">
        <v>302</v>
      </c>
      <c r="F132" s="2" t="str">
        <f t="shared" si="3"/>
        <v>松江市立乃木小学校</v>
      </c>
      <c r="G132" s="138" t="str">
        <f t="shared" si="4"/>
        <v>乃木小</v>
      </c>
    </row>
    <row r="133" spans="1:7" ht="23.25" hidden="1" customHeight="1">
      <c r="A133" s="2">
        <v>113</v>
      </c>
      <c r="B133" s="2" t="s">
        <v>297</v>
      </c>
      <c r="C133" s="2" t="s">
        <v>301</v>
      </c>
      <c r="D133" s="2" t="s">
        <v>315</v>
      </c>
      <c r="E133" s="2" t="s">
        <v>302</v>
      </c>
      <c r="F133" s="2" t="str">
        <f t="shared" si="3"/>
        <v>松江市立忌部小学校</v>
      </c>
      <c r="G133" s="138" t="str">
        <f t="shared" si="4"/>
        <v>忌部小</v>
      </c>
    </row>
    <row r="134" spans="1:7" ht="23.25" hidden="1" customHeight="1">
      <c r="A134" s="2">
        <v>114</v>
      </c>
      <c r="B134" s="2" t="s">
        <v>297</v>
      </c>
      <c r="C134" s="2" t="s">
        <v>301</v>
      </c>
      <c r="D134" s="2" t="s">
        <v>316</v>
      </c>
      <c r="E134" s="2" t="s">
        <v>302</v>
      </c>
      <c r="F134" s="2" t="str">
        <f t="shared" si="3"/>
        <v>松江市立大庭小学校</v>
      </c>
      <c r="G134" s="138" t="str">
        <f t="shared" si="4"/>
        <v>大庭小</v>
      </c>
    </row>
    <row r="135" spans="1:7" ht="23.25" hidden="1" customHeight="1">
      <c r="A135" s="2">
        <v>115</v>
      </c>
      <c r="B135" s="2" t="s">
        <v>297</v>
      </c>
      <c r="C135" s="2" t="s">
        <v>301</v>
      </c>
      <c r="D135" s="2" t="s">
        <v>317</v>
      </c>
      <c r="E135" s="2" t="s">
        <v>302</v>
      </c>
      <c r="F135" s="2" t="str">
        <f t="shared" si="3"/>
        <v>松江市立生馬小学校</v>
      </c>
      <c r="G135" s="138" t="str">
        <f t="shared" si="4"/>
        <v>生馬小</v>
      </c>
    </row>
    <row r="136" spans="1:7" ht="23.25" hidden="1" customHeight="1">
      <c r="A136" s="2">
        <v>116</v>
      </c>
      <c r="B136" s="2" t="s">
        <v>297</v>
      </c>
      <c r="C136" s="2" t="s">
        <v>301</v>
      </c>
      <c r="D136" s="2" t="s">
        <v>318</v>
      </c>
      <c r="E136" s="2" t="s">
        <v>302</v>
      </c>
      <c r="F136" s="2" t="str">
        <f t="shared" si="3"/>
        <v>松江市立持田小学校</v>
      </c>
      <c r="G136" s="138" t="str">
        <f t="shared" si="4"/>
        <v>持田小</v>
      </c>
    </row>
    <row r="137" spans="1:7" ht="23.25" hidden="1" customHeight="1">
      <c r="A137" s="2">
        <v>117</v>
      </c>
      <c r="B137" s="2" t="s">
        <v>297</v>
      </c>
      <c r="C137" s="2" t="s">
        <v>301</v>
      </c>
      <c r="D137" s="2" t="s">
        <v>319</v>
      </c>
      <c r="E137" s="2" t="s">
        <v>302</v>
      </c>
      <c r="F137" s="2" t="str">
        <f t="shared" si="3"/>
        <v>松江市立古江小学校</v>
      </c>
      <c r="G137" s="138" t="str">
        <f t="shared" si="4"/>
        <v>古江小</v>
      </c>
    </row>
    <row r="138" spans="1:7" ht="23.25" hidden="1" customHeight="1">
      <c r="A138" s="2">
        <v>118</v>
      </c>
      <c r="B138" s="2" t="s">
        <v>297</v>
      </c>
      <c r="C138" s="2" t="s">
        <v>301</v>
      </c>
      <c r="D138" s="2" t="s">
        <v>320</v>
      </c>
      <c r="E138" s="2" t="s">
        <v>302</v>
      </c>
      <c r="F138" s="2" t="str">
        <f t="shared" si="3"/>
        <v>松江市立本庄小学校</v>
      </c>
      <c r="G138" s="138" t="str">
        <f t="shared" si="4"/>
        <v>本庄小</v>
      </c>
    </row>
    <row r="139" spans="1:7" ht="23.25" hidden="1" customHeight="1">
      <c r="A139" s="2">
        <v>119</v>
      </c>
      <c r="B139" s="2" t="s">
        <v>297</v>
      </c>
      <c r="C139" s="2" t="s">
        <v>301</v>
      </c>
      <c r="D139" s="2" t="s">
        <v>321</v>
      </c>
      <c r="E139" s="2" t="s">
        <v>302</v>
      </c>
      <c r="F139" s="2" t="str">
        <f t="shared" si="3"/>
        <v>松江市立大野小学校</v>
      </c>
      <c r="G139" s="138" t="str">
        <f t="shared" si="4"/>
        <v>大野小</v>
      </c>
    </row>
    <row r="140" spans="1:7" ht="23.25" hidden="1" customHeight="1">
      <c r="A140" s="2">
        <v>120</v>
      </c>
      <c r="B140" s="2" t="s">
        <v>297</v>
      </c>
      <c r="C140" s="2" t="s">
        <v>301</v>
      </c>
      <c r="D140" s="2" t="s">
        <v>322</v>
      </c>
      <c r="E140" s="2" t="s">
        <v>302</v>
      </c>
      <c r="F140" s="2" t="str">
        <f t="shared" si="3"/>
        <v>松江市立秋鹿小学校</v>
      </c>
      <c r="G140" s="138" t="str">
        <f t="shared" si="4"/>
        <v>秋鹿小</v>
      </c>
    </row>
    <row r="141" spans="1:7" ht="23.25" hidden="1" customHeight="1">
      <c r="A141" s="2">
        <v>121</v>
      </c>
      <c r="B141" s="2" t="s">
        <v>297</v>
      </c>
      <c r="C141" s="2" t="s">
        <v>301</v>
      </c>
      <c r="D141" s="2" t="s">
        <v>323</v>
      </c>
      <c r="E141" s="2" t="s">
        <v>302</v>
      </c>
      <c r="F141" s="2" t="str">
        <f t="shared" si="3"/>
        <v>松江市立恵曇小学校</v>
      </c>
      <c r="G141" s="138" t="str">
        <f t="shared" si="4"/>
        <v>恵曇小</v>
      </c>
    </row>
    <row r="142" spans="1:7" ht="23.25" hidden="1" customHeight="1">
      <c r="A142" s="2">
        <v>122</v>
      </c>
      <c r="B142" s="2" t="s">
        <v>297</v>
      </c>
      <c r="C142" s="2" t="s">
        <v>301</v>
      </c>
      <c r="D142" s="2" t="s">
        <v>324</v>
      </c>
      <c r="E142" s="2" t="s">
        <v>302</v>
      </c>
      <c r="F142" s="2" t="str">
        <f t="shared" si="3"/>
        <v>松江市立佐太小学校</v>
      </c>
      <c r="G142" s="138" t="str">
        <f t="shared" si="4"/>
        <v>佐太小</v>
      </c>
    </row>
    <row r="143" spans="1:7" ht="23.25" hidden="1" customHeight="1">
      <c r="A143" s="2">
        <v>123</v>
      </c>
      <c r="B143" s="2" t="s">
        <v>297</v>
      </c>
      <c r="C143" s="2" t="s">
        <v>301</v>
      </c>
      <c r="D143" s="2" t="s">
        <v>332</v>
      </c>
      <c r="E143" s="2" t="s">
        <v>302</v>
      </c>
      <c r="F143" s="2" t="str">
        <f t="shared" si="3"/>
        <v>松江市立鹿島東小学校</v>
      </c>
      <c r="G143" s="138" t="str">
        <f t="shared" si="4"/>
        <v>鹿島東小</v>
      </c>
    </row>
    <row r="144" spans="1:7" ht="23.25" hidden="1" customHeight="1">
      <c r="A144" s="2">
        <v>124</v>
      </c>
      <c r="B144" s="2" t="s">
        <v>297</v>
      </c>
      <c r="C144" s="2" t="s">
        <v>301</v>
      </c>
      <c r="D144" s="2" t="s">
        <v>325</v>
      </c>
      <c r="E144" s="2" t="s">
        <v>302</v>
      </c>
      <c r="F144" s="2" t="str">
        <f t="shared" si="3"/>
        <v>松江市立島根小学校</v>
      </c>
      <c r="G144" s="138" t="str">
        <f t="shared" si="4"/>
        <v>島根小</v>
      </c>
    </row>
    <row r="145" spans="1:7" ht="23.25" hidden="1" customHeight="1">
      <c r="A145" s="2">
        <v>125</v>
      </c>
      <c r="B145" s="2" t="s">
        <v>297</v>
      </c>
      <c r="C145" s="2" t="s">
        <v>301</v>
      </c>
      <c r="D145" s="2" t="s">
        <v>333</v>
      </c>
      <c r="E145" s="2" t="s">
        <v>302</v>
      </c>
      <c r="F145" s="2" t="str">
        <f t="shared" si="3"/>
        <v>松江市立美保関小学校</v>
      </c>
      <c r="G145" s="138" t="str">
        <f t="shared" si="4"/>
        <v>美保関小</v>
      </c>
    </row>
    <row r="146" spans="1:7" ht="23.25" hidden="1" customHeight="1">
      <c r="A146" s="2">
        <v>126</v>
      </c>
      <c r="B146" s="2" t="s">
        <v>297</v>
      </c>
      <c r="C146" s="2" t="s">
        <v>301</v>
      </c>
      <c r="D146" s="2" t="s">
        <v>326</v>
      </c>
      <c r="E146" s="2" t="s">
        <v>302</v>
      </c>
      <c r="F146" s="2" t="str">
        <f t="shared" si="3"/>
        <v>松江市立八雲小学校</v>
      </c>
      <c r="G146" s="138" t="str">
        <f t="shared" si="4"/>
        <v>八雲小</v>
      </c>
    </row>
    <row r="147" spans="1:7" ht="23.25" hidden="1" customHeight="1">
      <c r="A147" s="2">
        <v>127</v>
      </c>
      <c r="B147" s="2" t="s">
        <v>297</v>
      </c>
      <c r="C147" s="2" t="s">
        <v>301</v>
      </c>
      <c r="D147" s="2" t="s">
        <v>327</v>
      </c>
      <c r="E147" s="2" t="s">
        <v>302</v>
      </c>
      <c r="F147" s="2" t="str">
        <f t="shared" si="3"/>
        <v>松江市立宍道小学校</v>
      </c>
      <c r="G147" s="138" t="str">
        <f t="shared" si="4"/>
        <v>宍道小</v>
      </c>
    </row>
    <row r="148" spans="1:7" ht="23.25" hidden="1" customHeight="1">
      <c r="A148" s="2">
        <v>128</v>
      </c>
      <c r="B148" s="2" t="s">
        <v>297</v>
      </c>
      <c r="C148" s="2" t="s">
        <v>301</v>
      </c>
      <c r="D148" s="2" t="s">
        <v>328</v>
      </c>
      <c r="E148" s="2" t="s">
        <v>302</v>
      </c>
      <c r="F148" s="2" t="str">
        <f t="shared" si="3"/>
        <v>松江市立来待小学校</v>
      </c>
      <c r="G148" s="138" t="str">
        <f t="shared" si="4"/>
        <v>来待小</v>
      </c>
    </row>
    <row r="149" spans="1:7" ht="23.25" hidden="1" customHeight="1">
      <c r="A149" s="2">
        <v>129</v>
      </c>
      <c r="B149" s="2" t="s">
        <v>297</v>
      </c>
      <c r="C149" s="2" t="s">
        <v>301</v>
      </c>
      <c r="D149" s="2" t="s">
        <v>329</v>
      </c>
      <c r="E149" s="2" t="s">
        <v>302</v>
      </c>
      <c r="F149" s="2" t="str">
        <f t="shared" si="3"/>
        <v>松江市立大野原小学校</v>
      </c>
      <c r="G149" s="138" t="str">
        <f t="shared" si="4"/>
        <v>大野原小</v>
      </c>
    </row>
    <row r="150" spans="1:7" ht="23.25" hidden="1" customHeight="1">
      <c r="A150" s="2">
        <v>130</v>
      </c>
      <c r="B150" s="2" t="s">
        <v>297</v>
      </c>
      <c r="C150" s="2" t="s">
        <v>301</v>
      </c>
      <c r="D150" s="2" t="s">
        <v>330</v>
      </c>
      <c r="E150" s="2" t="s">
        <v>302</v>
      </c>
      <c r="F150" s="2" t="str">
        <f t="shared" si="3"/>
        <v>松江市立出雲郷小学校</v>
      </c>
      <c r="G150" s="138" t="str">
        <f t="shared" si="4"/>
        <v>出雲郷小</v>
      </c>
    </row>
    <row r="151" spans="1:7" ht="23.25" hidden="1" customHeight="1">
      <c r="A151" s="2">
        <v>131</v>
      </c>
      <c r="B151" s="2" t="s">
        <v>297</v>
      </c>
      <c r="C151" s="2" t="s">
        <v>301</v>
      </c>
      <c r="D151" s="2" t="s">
        <v>331</v>
      </c>
      <c r="E151" s="2" t="s">
        <v>302</v>
      </c>
      <c r="F151" s="2" t="str">
        <f t="shared" si="3"/>
        <v>松江市立揖屋小学校</v>
      </c>
      <c r="G151" s="138" t="str">
        <f t="shared" si="4"/>
        <v>揖屋小</v>
      </c>
    </row>
    <row r="152" spans="1:7" ht="23.25" hidden="1" customHeight="1">
      <c r="A152" s="2">
        <v>132</v>
      </c>
      <c r="B152" s="2" t="s">
        <v>297</v>
      </c>
      <c r="C152" s="2" t="s">
        <v>301</v>
      </c>
      <c r="D152" s="2" t="s">
        <v>334</v>
      </c>
      <c r="E152" s="2" t="s">
        <v>302</v>
      </c>
      <c r="F152" s="2" t="str">
        <f t="shared" si="3"/>
        <v>松江市立意東小学校</v>
      </c>
      <c r="G152" s="138" t="str">
        <f t="shared" si="4"/>
        <v>意東小</v>
      </c>
    </row>
    <row r="153" spans="1:7" ht="23.25" hidden="1" customHeight="1">
      <c r="A153" s="2">
        <v>133</v>
      </c>
      <c r="B153" s="2" t="s">
        <v>352</v>
      </c>
      <c r="C153" s="2" t="s">
        <v>301</v>
      </c>
      <c r="D153" s="2" t="s">
        <v>335</v>
      </c>
      <c r="E153" s="2" t="s">
        <v>302</v>
      </c>
      <c r="F153" s="2" t="str">
        <f t="shared" ref="F153:F170" si="5">B153&amp;C153&amp;D153&amp;E153</f>
        <v>安来市立十神小学校</v>
      </c>
      <c r="G153" s="138" t="str">
        <f t="shared" ref="G153:G169" si="6">D153&amp;"小"</f>
        <v>十神小</v>
      </c>
    </row>
    <row r="154" spans="1:7" ht="23.25" hidden="1" customHeight="1">
      <c r="A154" s="2">
        <v>134</v>
      </c>
      <c r="B154" s="2" t="s">
        <v>352</v>
      </c>
      <c r="C154" s="2" t="s">
        <v>301</v>
      </c>
      <c r="D154" s="2" t="s">
        <v>336</v>
      </c>
      <c r="E154" s="2" t="s">
        <v>302</v>
      </c>
      <c r="F154" s="2" t="str">
        <f t="shared" si="5"/>
        <v>安来市立社日小学校</v>
      </c>
      <c r="G154" s="138" t="str">
        <f t="shared" si="6"/>
        <v>社日小</v>
      </c>
    </row>
    <row r="155" spans="1:7" ht="23.25" hidden="1" customHeight="1">
      <c r="A155" s="2">
        <v>135</v>
      </c>
      <c r="B155" s="2" t="s">
        <v>352</v>
      </c>
      <c r="C155" s="2" t="s">
        <v>301</v>
      </c>
      <c r="D155" s="2" t="s">
        <v>337</v>
      </c>
      <c r="E155" s="2" t="s">
        <v>302</v>
      </c>
      <c r="F155" s="2" t="str">
        <f t="shared" si="5"/>
        <v>安来市立島田小学校</v>
      </c>
      <c r="G155" s="138" t="str">
        <f t="shared" si="6"/>
        <v>島田小</v>
      </c>
    </row>
    <row r="156" spans="1:7" ht="23.25" hidden="1" customHeight="1">
      <c r="A156" s="2">
        <v>136</v>
      </c>
      <c r="B156" s="2" t="s">
        <v>352</v>
      </c>
      <c r="C156" s="2" t="s">
        <v>301</v>
      </c>
      <c r="D156" s="2" t="s">
        <v>338</v>
      </c>
      <c r="E156" s="2" t="s">
        <v>302</v>
      </c>
      <c r="F156" s="2" t="str">
        <f t="shared" si="5"/>
        <v>安来市立宇賀荘小学校</v>
      </c>
      <c r="G156" s="138" t="str">
        <f t="shared" si="6"/>
        <v>宇賀荘小</v>
      </c>
    </row>
    <row r="157" spans="1:7" ht="23.25" hidden="1" customHeight="1">
      <c r="A157" s="2">
        <v>137</v>
      </c>
      <c r="B157" s="2" t="s">
        <v>352</v>
      </c>
      <c r="C157" s="2" t="s">
        <v>301</v>
      </c>
      <c r="D157" s="2" t="s">
        <v>339</v>
      </c>
      <c r="E157" s="2" t="s">
        <v>302</v>
      </c>
      <c r="F157" s="2" t="str">
        <f t="shared" si="5"/>
        <v>安来市立南小学校</v>
      </c>
      <c r="G157" s="138" t="str">
        <f t="shared" si="6"/>
        <v>南小</v>
      </c>
    </row>
    <row r="158" spans="1:7" ht="23.25" hidden="1" customHeight="1">
      <c r="A158" s="2">
        <v>138</v>
      </c>
      <c r="B158" s="2" t="s">
        <v>352</v>
      </c>
      <c r="C158" s="2" t="s">
        <v>301</v>
      </c>
      <c r="D158" s="2" t="s">
        <v>340</v>
      </c>
      <c r="E158" s="2" t="s">
        <v>302</v>
      </c>
      <c r="F158" s="2" t="str">
        <f t="shared" si="5"/>
        <v>安来市立能義小学校</v>
      </c>
      <c r="G158" s="138" t="str">
        <f t="shared" si="6"/>
        <v>能義小</v>
      </c>
    </row>
    <row r="159" spans="1:7" ht="23.25" hidden="1" customHeight="1">
      <c r="A159" s="2">
        <v>139</v>
      </c>
      <c r="B159" s="2" t="s">
        <v>352</v>
      </c>
      <c r="C159" s="2" t="s">
        <v>301</v>
      </c>
      <c r="D159" s="2" t="s">
        <v>341</v>
      </c>
      <c r="E159" s="2" t="s">
        <v>302</v>
      </c>
      <c r="F159" s="2" t="str">
        <f t="shared" si="5"/>
        <v>安来市立飯梨小学校</v>
      </c>
      <c r="G159" s="138" t="str">
        <f t="shared" si="6"/>
        <v>飯梨小</v>
      </c>
    </row>
    <row r="160" spans="1:7" ht="23.25" hidden="1" customHeight="1">
      <c r="A160" s="2">
        <v>140</v>
      </c>
      <c r="B160" s="2" t="s">
        <v>352</v>
      </c>
      <c r="C160" s="2" t="s">
        <v>301</v>
      </c>
      <c r="D160" s="2" t="s">
        <v>342</v>
      </c>
      <c r="E160" s="2" t="s">
        <v>302</v>
      </c>
      <c r="F160" s="2" t="str">
        <f t="shared" si="5"/>
        <v>安来市立荒島小学校</v>
      </c>
      <c r="G160" s="138" t="str">
        <f t="shared" si="6"/>
        <v>荒島小</v>
      </c>
    </row>
    <row r="161" spans="1:7" ht="23.25" hidden="1" customHeight="1">
      <c r="A161" s="2">
        <v>141</v>
      </c>
      <c r="B161" s="2" t="s">
        <v>352</v>
      </c>
      <c r="C161" s="2" t="s">
        <v>301</v>
      </c>
      <c r="D161" s="2" t="s">
        <v>343</v>
      </c>
      <c r="E161" s="2" t="s">
        <v>302</v>
      </c>
      <c r="F161" s="2" t="str">
        <f t="shared" si="5"/>
        <v>安来市立赤江小学校</v>
      </c>
      <c r="G161" s="138" t="str">
        <f t="shared" si="6"/>
        <v>赤江小</v>
      </c>
    </row>
    <row r="162" spans="1:7" ht="23.25" hidden="1" customHeight="1">
      <c r="A162" s="2">
        <v>142</v>
      </c>
      <c r="B162" s="2" t="s">
        <v>352</v>
      </c>
      <c r="C162" s="2" t="s">
        <v>301</v>
      </c>
      <c r="D162" s="2" t="s">
        <v>344</v>
      </c>
      <c r="E162" s="2" t="s">
        <v>302</v>
      </c>
      <c r="F162" s="2" t="str">
        <f t="shared" si="5"/>
        <v>安来市立広瀬小学校</v>
      </c>
      <c r="G162" s="138" t="str">
        <f t="shared" si="6"/>
        <v>広瀬小</v>
      </c>
    </row>
    <row r="163" spans="1:7" ht="23.25" hidden="1" customHeight="1">
      <c r="A163" s="2">
        <v>143</v>
      </c>
      <c r="B163" s="2" t="s">
        <v>352</v>
      </c>
      <c r="C163" s="2" t="s">
        <v>301</v>
      </c>
      <c r="D163" s="2" t="s">
        <v>345</v>
      </c>
      <c r="E163" s="2" t="s">
        <v>302</v>
      </c>
      <c r="F163" s="2" t="str">
        <f t="shared" si="5"/>
        <v>安来市立比田小学校</v>
      </c>
      <c r="G163" s="138" t="str">
        <f t="shared" si="6"/>
        <v>比田小</v>
      </c>
    </row>
    <row r="164" spans="1:7" ht="23.25" hidden="1" customHeight="1">
      <c r="A164" s="2">
        <v>144</v>
      </c>
      <c r="B164" s="2" t="s">
        <v>352</v>
      </c>
      <c r="C164" s="2" t="s">
        <v>301</v>
      </c>
      <c r="D164" s="2" t="s">
        <v>346</v>
      </c>
      <c r="E164" s="2" t="s">
        <v>302</v>
      </c>
      <c r="F164" s="2" t="str">
        <f t="shared" si="5"/>
        <v>安来市立山佐小学校</v>
      </c>
      <c r="G164" s="138" t="str">
        <f t="shared" si="6"/>
        <v>山佐小</v>
      </c>
    </row>
    <row r="165" spans="1:7" ht="23.25" hidden="1" customHeight="1">
      <c r="A165" s="2">
        <v>145</v>
      </c>
      <c r="B165" s="2" t="s">
        <v>352</v>
      </c>
      <c r="C165" s="2" t="s">
        <v>301</v>
      </c>
      <c r="D165" s="2" t="s">
        <v>347</v>
      </c>
      <c r="E165" s="2" t="s">
        <v>302</v>
      </c>
      <c r="F165" s="2" t="str">
        <f t="shared" si="5"/>
        <v>安来市立布部小学校</v>
      </c>
      <c r="G165" s="138" t="str">
        <f t="shared" si="6"/>
        <v>布部小</v>
      </c>
    </row>
    <row r="166" spans="1:7" ht="23.25" hidden="1" customHeight="1">
      <c r="A166" s="2">
        <v>146</v>
      </c>
      <c r="B166" s="2" t="s">
        <v>352</v>
      </c>
      <c r="C166" s="2" t="s">
        <v>301</v>
      </c>
      <c r="D166" s="2" t="s">
        <v>348</v>
      </c>
      <c r="E166" s="2" t="s">
        <v>302</v>
      </c>
      <c r="F166" s="2" t="str">
        <f t="shared" si="5"/>
        <v>安来市立安田小学校</v>
      </c>
      <c r="G166" s="138" t="str">
        <f t="shared" si="6"/>
        <v>安田小</v>
      </c>
    </row>
    <row r="167" spans="1:7" ht="23.25" hidden="1" customHeight="1">
      <c r="A167" s="2">
        <v>147</v>
      </c>
      <c r="B167" s="2" t="s">
        <v>352</v>
      </c>
      <c r="C167" s="2" t="s">
        <v>301</v>
      </c>
      <c r="D167" s="2" t="s">
        <v>349</v>
      </c>
      <c r="E167" s="2" t="s">
        <v>302</v>
      </c>
      <c r="F167" s="2" t="str">
        <f t="shared" si="5"/>
        <v>安来市立母里小学校</v>
      </c>
      <c r="G167" s="138" t="str">
        <f t="shared" si="6"/>
        <v>母里小</v>
      </c>
    </row>
    <row r="168" spans="1:7" ht="23.25" hidden="1" customHeight="1">
      <c r="A168" s="2">
        <v>148</v>
      </c>
      <c r="B168" s="2" t="s">
        <v>352</v>
      </c>
      <c r="C168" s="2" t="s">
        <v>301</v>
      </c>
      <c r="D168" s="2" t="s">
        <v>350</v>
      </c>
      <c r="E168" s="2" t="s">
        <v>302</v>
      </c>
      <c r="F168" s="2" t="str">
        <f t="shared" si="5"/>
        <v>安来市立井尻小学校</v>
      </c>
      <c r="G168" s="138" t="str">
        <f t="shared" si="6"/>
        <v>井尻小</v>
      </c>
    </row>
    <row r="169" spans="1:7" ht="23.25" hidden="1" customHeight="1">
      <c r="A169" s="2">
        <v>149</v>
      </c>
      <c r="B169" s="2" t="s">
        <v>352</v>
      </c>
      <c r="C169" s="2" t="s">
        <v>301</v>
      </c>
      <c r="D169" s="2" t="s">
        <v>351</v>
      </c>
      <c r="E169" s="2" t="s">
        <v>302</v>
      </c>
      <c r="F169" s="2" t="str">
        <f t="shared" si="5"/>
        <v>安来市立赤屋小学校</v>
      </c>
      <c r="G169" s="138" t="str">
        <f t="shared" si="6"/>
        <v>赤屋小</v>
      </c>
    </row>
    <row r="170" spans="1:7" ht="23.25" hidden="1" customHeight="1">
      <c r="A170" s="2">
        <v>150</v>
      </c>
      <c r="B170" s="2" t="s">
        <v>297</v>
      </c>
      <c r="C170" s="2" t="s">
        <v>75</v>
      </c>
      <c r="D170" s="2" t="s">
        <v>63</v>
      </c>
      <c r="E170" s="2" t="s">
        <v>358</v>
      </c>
      <c r="F170" s="2" t="str">
        <f t="shared" si="5"/>
        <v>松江市立第一中学校</v>
      </c>
      <c r="G170" s="138" t="s">
        <v>363</v>
      </c>
    </row>
    <row r="171" spans="1:7" ht="23.25" hidden="1" customHeight="1">
      <c r="A171" s="2">
        <v>151</v>
      </c>
      <c r="B171" s="2" t="s">
        <v>297</v>
      </c>
      <c r="C171" s="2" t="s">
        <v>75</v>
      </c>
      <c r="D171" s="2" t="s">
        <v>64</v>
      </c>
      <c r="E171" s="2" t="s">
        <v>358</v>
      </c>
      <c r="F171" s="2" t="str">
        <f t="shared" ref="F171:F184" si="7">B171&amp;C171&amp;D171&amp;E171</f>
        <v>松江市立第二中学校</v>
      </c>
      <c r="G171" s="138" t="s">
        <v>364</v>
      </c>
    </row>
    <row r="172" spans="1:7" ht="23.25" hidden="1" customHeight="1">
      <c r="A172" s="2">
        <v>152</v>
      </c>
      <c r="B172" s="2" t="s">
        <v>297</v>
      </c>
      <c r="C172" s="2" t="s">
        <v>75</v>
      </c>
      <c r="D172" s="2" t="s">
        <v>65</v>
      </c>
      <c r="E172" s="2" t="s">
        <v>358</v>
      </c>
      <c r="F172" s="2" t="str">
        <f t="shared" si="7"/>
        <v>松江市立第三中学校</v>
      </c>
      <c r="G172" s="138" t="s">
        <v>365</v>
      </c>
    </row>
    <row r="173" spans="1:7" ht="23.25" hidden="1" customHeight="1">
      <c r="A173" s="2">
        <v>153</v>
      </c>
      <c r="B173" s="2" t="s">
        <v>297</v>
      </c>
      <c r="C173" s="2" t="s">
        <v>75</v>
      </c>
      <c r="D173" s="2" t="s">
        <v>66</v>
      </c>
      <c r="E173" s="2" t="s">
        <v>358</v>
      </c>
      <c r="F173" s="2" t="str">
        <f t="shared" si="7"/>
        <v>松江市立第四中学校</v>
      </c>
      <c r="G173" s="138" t="s">
        <v>366</v>
      </c>
    </row>
    <row r="174" spans="1:7" ht="23.25" hidden="1" customHeight="1">
      <c r="A174" s="2">
        <v>154</v>
      </c>
      <c r="B174" s="2" t="s">
        <v>297</v>
      </c>
      <c r="C174" s="2" t="s">
        <v>75</v>
      </c>
      <c r="D174" s="2" t="s">
        <v>353</v>
      </c>
      <c r="E174" s="2" t="s">
        <v>358</v>
      </c>
      <c r="F174" s="2" t="str">
        <f t="shared" si="7"/>
        <v>松江市立湖南中学校</v>
      </c>
      <c r="G174" s="138" t="str">
        <f t="shared" ref="G174:G184" si="8">D174&amp;"中"</f>
        <v>湖南中</v>
      </c>
    </row>
    <row r="175" spans="1:7" ht="23.25" hidden="1" customHeight="1">
      <c r="A175" s="2">
        <v>155</v>
      </c>
      <c r="B175" s="2" t="s">
        <v>297</v>
      </c>
      <c r="C175" s="2" t="s">
        <v>75</v>
      </c>
      <c r="D175" s="2" t="s">
        <v>354</v>
      </c>
      <c r="E175" s="2" t="s">
        <v>358</v>
      </c>
      <c r="F175" s="2" t="str">
        <f t="shared" si="7"/>
        <v>松江市立湖東中学校</v>
      </c>
      <c r="G175" s="138" t="str">
        <f t="shared" si="8"/>
        <v>湖東中</v>
      </c>
    </row>
    <row r="176" spans="1:7" ht="23.25" hidden="1" customHeight="1">
      <c r="A176" s="2">
        <v>156</v>
      </c>
      <c r="B176" s="2" t="s">
        <v>297</v>
      </c>
      <c r="C176" s="2" t="s">
        <v>75</v>
      </c>
      <c r="D176" s="2" t="s">
        <v>320</v>
      </c>
      <c r="E176" s="2" t="s">
        <v>358</v>
      </c>
      <c r="F176" s="2" t="str">
        <f t="shared" si="7"/>
        <v>松江市立本庄中学校</v>
      </c>
      <c r="G176" s="138" t="str">
        <f t="shared" si="8"/>
        <v>本庄中</v>
      </c>
    </row>
    <row r="177" spans="1:7" ht="23.25" hidden="1" customHeight="1">
      <c r="A177" s="2">
        <v>157</v>
      </c>
      <c r="B177" s="2" t="s">
        <v>297</v>
      </c>
      <c r="C177" s="2" t="s">
        <v>75</v>
      </c>
      <c r="D177" s="2" t="s">
        <v>355</v>
      </c>
      <c r="E177" s="2" t="s">
        <v>358</v>
      </c>
      <c r="F177" s="2" t="str">
        <f t="shared" si="7"/>
        <v>松江市立湖北中学校</v>
      </c>
      <c r="G177" s="138" t="str">
        <f t="shared" si="8"/>
        <v>湖北中</v>
      </c>
    </row>
    <row r="178" spans="1:7" ht="23.25" hidden="1" customHeight="1">
      <c r="A178" s="2">
        <v>158</v>
      </c>
      <c r="B178" s="2" t="s">
        <v>297</v>
      </c>
      <c r="C178" s="2" t="s">
        <v>75</v>
      </c>
      <c r="D178" s="2" t="s">
        <v>356</v>
      </c>
      <c r="E178" s="2" t="s">
        <v>358</v>
      </c>
      <c r="F178" s="2" t="str">
        <f t="shared" si="7"/>
        <v>松江市立鹿島中学校</v>
      </c>
      <c r="G178" s="138" t="str">
        <f t="shared" si="8"/>
        <v>鹿島中</v>
      </c>
    </row>
    <row r="179" spans="1:7" ht="23.25" hidden="1" customHeight="1">
      <c r="A179" s="2">
        <v>159</v>
      </c>
      <c r="B179" s="2" t="s">
        <v>297</v>
      </c>
      <c r="C179" s="2" t="s">
        <v>75</v>
      </c>
      <c r="D179" s="2" t="s">
        <v>325</v>
      </c>
      <c r="E179" s="2" t="s">
        <v>358</v>
      </c>
      <c r="F179" s="2" t="str">
        <f t="shared" si="7"/>
        <v>松江市立島根中学校</v>
      </c>
      <c r="G179" s="138" t="str">
        <f t="shared" si="8"/>
        <v>島根中</v>
      </c>
    </row>
    <row r="180" spans="1:7" ht="23.25" hidden="1" customHeight="1">
      <c r="A180" s="2">
        <v>160</v>
      </c>
      <c r="B180" s="2" t="s">
        <v>297</v>
      </c>
      <c r="C180" s="2" t="s">
        <v>75</v>
      </c>
      <c r="D180" s="2" t="s">
        <v>333</v>
      </c>
      <c r="E180" s="2" t="s">
        <v>358</v>
      </c>
      <c r="F180" s="2" t="str">
        <f t="shared" si="7"/>
        <v>松江市立美保関中学校</v>
      </c>
      <c r="G180" s="138" t="str">
        <f t="shared" si="8"/>
        <v>美保関中</v>
      </c>
    </row>
    <row r="181" spans="1:7" ht="23.25" hidden="1" customHeight="1">
      <c r="A181" s="2">
        <v>161</v>
      </c>
      <c r="B181" s="2" t="s">
        <v>297</v>
      </c>
      <c r="C181" s="2" t="s">
        <v>75</v>
      </c>
      <c r="D181" s="2" t="s">
        <v>326</v>
      </c>
      <c r="E181" s="2" t="s">
        <v>358</v>
      </c>
      <c r="F181" s="2" t="str">
        <f t="shared" si="7"/>
        <v>松江市立八雲中学校</v>
      </c>
      <c r="G181" s="138" t="str">
        <f t="shared" si="8"/>
        <v>八雲中</v>
      </c>
    </row>
    <row r="182" spans="1:7" ht="23.25" hidden="1" customHeight="1">
      <c r="A182" s="2">
        <v>162</v>
      </c>
      <c r="B182" s="2" t="s">
        <v>297</v>
      </c>
      <c r="C182" s="2" t="s">
        <v>75</v>
      </c>
      <c r="D182" s="2" t="s">
        <v>327</v>
      </c>
      <c r="E182" s="2" t="s">
        <v>358</v>
      </c>
      <c r="F182" s="2" t="str">
        <f t="shared" si="7"/>
        <v>松江市立宍道中学校</v>
      </c>
      <c r="G182" s="138" t="str">
        <f t="shared" si="8"/>
        <v>宍道中</v>
      </c>
    </row>
    <row r="183" spans="1:7" ht="23.25" hidden="1" customHeight="1">
      <c r="A183" s="2">
        <v>163</v>
      </c>
      <c r="B183" s="2" t="s">
        <v>297</v>
      </c>
      <c r="C183" s="2" t="s">
        <v>75</v>
      </c>
      <c r="D183" s="2" t="s">
        <v>329</v>
      </c>
      <c r="E183" s="2" t="s">
        <v>358</v>
      </c>
      <c r="F183" s="2" t="str">
        <f t="shared" si="7"/>
        <v>松江市立大野原中学校</v>
      </c>
      <c r="G183" s="138" t="str">
        <f t="shared" si="8"/>
        <v>大野原中</v>
      </c>
    </row>
    <row r="184" spans="1:7" ht="23.25" hidden="1" customHeight="1">
      <c r="A184" s="2">
        <v>164</v>
      </c>
      <c r="B184" s="2" t="s">
        <v>297</v>
      </c>
      <c r="C184" s="2" t="s">
        <v>75</v>
      </c>
      <c r="D184" s="2" t="s">
        <v>357</v>
      </c>
      <c r="E184" s="2" t="s">
        <v>358</v>
      </c>
      <c r="F184" s="2" t="str">
        <f t="shared" si="7"/>
        <v>松江市立東出雲中学校</v>
      </c>
      <c r="G184" s="138" t="str">
        <f t="shared" si="8"/>
        <v>東出雲中</v>
      </c>
    </row>
    <row r="185" spans="1:7" ht="23.25" hidden="1" customHeight="1">
      <c r="A185" s="2">
        <v>165</v>
      </c>
      <c r="B185" s="2" t="s">
        <v>352</v>
      </c>
      <c r="C185" s="2" t="s">
        <v>75</v>
      </c>
      <c r="D185" s="2" t="s">
        <v>63</v>
      </c>
      <c r="E185" s="2" t="s">
        <v>358</v>
      </c>
      <c r="F185" s="2" t="str">
        <f>B185&amp;C185&amp;D185&amp;E185</f>
        <v>安来市立第一中学校</v>
      </c>
      <c r="G185" s="138" t="s">
        <v>367</v>
      </c>
    </row>
    <row r="186" spans="1:7" ht="23.25" hidden="1" customHeight="1">
      <c r="A186" s="2">
        <v>166</v>
      </c>
      <c r="B186" s="2" t="s">
        <v>352</v>
      </c>
      <c r="C186" s="2" t="s">
        <v>75</v>
      </c>
      <c r="D186" s="2" t="s">
        <v>64</v>
      </c>
      <c r="E186" s="2" t="s">
        <v>358</v>
      </c>
      <c r="F186" s="2" t="str">
        <f>B186&amp;C186&amp;D186&amp;E186</f>
        <v>安来市立第二中学校</v>
      </c>
      <c r="G186" s="138" t="s">
        <v>368</v>
      </c>
    </row>
    <row r="187" spans="1:7" ht="23.25" hidden="1" customHeight="1">
      <c r="A187" s="2">
        <v>167</v>
      </c>
      <c r="B187" s="2" t="s">
        <v>352</v>
      </c>
      <c r="C187" s="2" t="s">
        <v>75</v>
      </c>
      <c r="D187" s="2" t="s">
        <v>65</v>
      </c>
      <c r="E187" s="2" t="s">
        <v>358</v>
      </c>
      <c r="F187" s="2" t="str">
        <f>B187&amp;C187&amp;D187&amp;E187</f>
        <v>安来市立第三中学校</v>
      </c>
      <c r="G187" s="138" t="s">
        <v>369</v>
      </c>
    </row>
    <row r="188" spans="1:7" ht="23.25" hidden="1" customHeight="1">
      <c r="A188" s="2">
        <v>168</v>
      </c>
      <c r="B188" s="2" t="s">
        <v>352</v>
      </c>
      <c r="C188" s="2" t="s">
        <v>75</v>
      </c>
      <c r="D188" s="2" t="s">
        <v>344</v>
      </c>
      <c r="E188" s="2" t="s">
        <v>358</v>
      </c>
      <c r="F188" s="2" t="str">
        <f>B188&amp;C188&amp;D188&amp;E188</f>
        <v>安来市立広瀬中学校</v>
      </c>
      <c r="G188" s="138" t="str">
        <f>D188&amp;"中"</f>
        <v>広瀬中</v>
      </c>
    </row>
    <row r="189" spans="1:7" ht="23.25" hidden="1" customHeight="1">
      <c r="A189" s="2">
        <v>169</v>
      </c>
      <c r="B189" s="2" t="s">
        <v>352</v>
      </c>
      <c r="C189" s="2" t="s">
        <v>75</v>
      </c>
      <c r="D189" s="2" t="s">
        <v>359</v>
      </c>
      <c r="E189" s="2" t="s">
        <v>358</v>
      </c>
      <c r="F189" s="2" t="str">
        <f>B189&amp;C189&amp;D189&amp;E189</f>
        <v>安来市立伯太中学校</v>
      </c>
      <c r="G189" s="138" t="str">
        <f>D189&amp;"中"</f>
        <v>伯太中</v>
      </c>
    </row>
    <row r="190" spans="1:7" ht="23.25" hidden="1" customHeight="1">
      <c r="A190" s="2">
        <v>170</v>
      </c>
      <c r="B190" s="2" t="s">
        <v>297</v>
      </c>
      <c r="C190" s="2" t="s">
        <v>75</v>
      </c>
      <c r="D190" s="2" t="s">
        <v>360</v>
      </c>
      <c r="E190" s="2" t="s">
        <v>362</v>
      </c>
      <c r="F190" s="2" t="str">
        <f>B190&amp;C190&amp;E190&amp;D190</f>
        <v>松江市立義務教育学校八束学園</v>
      </c>
      <c r="G190" s="138" t="str">
        <f>D190</f>
        <v>八束学園</v>
      </c>
    </row>
    <row r="191" spans="1:7" ht="23.25" hidden="1" customHeight="1">
      <c r="A191" s="2">
        <v>171</v>
      </c>
      <c r="B191" s="2" t="s">
        <v>297</v>
      </c>
      <c r="C191" s="2" t="s">
        <v>75</v>
      </c>
      <c r="D191" s="2" t="s">
        <v>361</v>
      </c>
      <c r="E191" s="2" t="s">
        <v>362</v>
      </c>
      <c r="F191" s="2" t="str">
        <f>B191&amp;C191&amp;E191&amp;D191</f>
        <v>松江市立義務教育学校玉湯学園</v>
      </c>
      <c r="G191" s="138" t="str">
        <f>D191</f>
        <v>玉湯学園</v>
      </c>
    </row>
    <row r="192" spans="1:7" ht="23.25" hidden="1" customHeight="1">
      <c r="A192" s="2">
        <v>201</v>
      </c>
      <c r="B192" s="2" t="s">
        <v>370</v>
      </c>
      <c r="C192" s="2" t="s">
        <v>75</v>
      </c>
      <c r="D192" s="2" t="s">
        <v>471</v>
      </c>
      <c r="E192" s="2" t="s">
        <v>371</v>
      </c>
      <c r="F192" s="2" t="str">
        <f>B192&amp;C192&amp;D192&amp;E192</f>
        <v>出雲市立今市小学校</v>
      </c>
      <c r="G192" s="138" t="str">
        <f>D192&amp;"小"</f>
        <v>今市小</v>
      </c>
    </row>
    <row r="193" spans="1:7" ht="23.25" hidden="1" customHeight="1">
      <c r="A193" s="2">
        <v>202</v>
      </c>
      <c r="B193" s="2" t="s">
        <v>370</v>
      </c>
      <c r="C193" s="2" t="s">
        <v>75</v>
      </c>
      <c r="D193" s="2" t="s">
        <v>372</v>
      </c>
      <c r="E193" s="2" t="s">
        <v>371</v>
      </c>
      <c r="F193" s="2" t="str">
        <f t="shared" ref="F193:F241" si="9">B193&amp;C193&amp;D193&amp;E193</f>
        <v>出雲市立大津小学校</v>
      </c>
      <c r="G193" s="138" t="str">
        <f t="shared" ref="G193:G207" si="10">D193&amp;"小"</f>
        <v>大津小</v>
      </c>
    </row>
    <row r="194" spans="1:7" ht="23.25" hidden="1" customHeight="1">
      <c r="A194" s="2">
        <v>203</v>
      </c>
      <c r="B194" s="2" t="s">
        <v>370</v>
      </c>
      <c r="C194" s="2" t="s">
        <v>75</v>
      </c>
      <c r="D194" s="2" t="s">
        <v>373</v>
      </c>
      <c r="E194" s="2" t="s">
        <v>371</v>
      </c>
      <c r="F194" s="2" t="str">
        <f t="shared" si="9"/>
        <v>出雲市立上津小学校</v>
      </c>
      <c r="G194" s="138" t="str">
        <f t="shared" si="10"/>
        <v>上津小</v>
      </c>
    </row>
    <row r="195" spans="1:7" ht="23.25" hidden="1" customHeight="1">
      <c r="A195" s="2">
        <v>204</v>
      </c>
      <c r="B195" s="2" t="s">
        <v>370</v>
      </c>
      <c r="C195" s="2" t="s">
        <v>75</v>
      </c>
      <c r="D195" s="2" t="s">
        <v>374</v>
      </c>
      <c r="E195" s="2" t="s">
        <v>371</v>
      </c>
      <c r="F195" s="2" t="str">
        <f t="shared" si="9"/>
        <v>出雲市立塩冶小学校</v>
      </c>
      <c r="G195" s="138" t="str">
        <f t="shared" si="10"/>
        <v>塩冶小</v>
      </c>
    </row>
    <row r="196" spans="1:7" ht="23.25" hidden="1" customHeight="1">
      <c r="A196" s="2">
        <v>205</v>
      </c>
      <c r="B196" s="2" t="s">
        <v>370</v>
      </c>
      <c r="C196" s="2" t="s">
        <v>75</v>
      </c>
      <c r="D196" s="2" t="s">
        <v>375</v>
      </c>
      <c r="E196" s="2" t="s">
        <v>371</v>
      </c>
      <c r="F196" s="2" t="str">
        <f t="shared" si="9"/>
        <v>出雲市立神戸川小学校</v>
      </c>
      <c r="G196" s="138" t="str">
        <f t="shared" si="10"/>
        <v>神戸川小</v>
      </c>
    </row>
    <row r="197" spans="1:7" ht="23.25" hidden="1" customHeight="1">
      <c r="A197" s="2">
        <v>206</v>
      </c>
      <c r="B197" s="2" t="s">
        <v>370</v>
      </c>
      <c r="C197" s="2" t="s">
        <v>75</v>
      </c>
      <c r="D197" s="2" t="s">
        <v>376</v>
      </c>
      <c r="E197" s="2" t="s">
        <v>371</v>
      </c>
      <c r="F197" s="2" t="str">
        <f t="shared" si="9"/>
        <v>出雲市立若松小学校</v>
      </c>
      <c r="G197" s="138" t="str">
        <f t="shared" si="10"/>
        <v>若松小</v>
      </c>
    </row>
    <row r="198" spans="1:7" ht="23.25" hidden="1" customHeight="1">
      <c r="A198" s="2">
        <v>207</v>
      </c>
      <c r="B198" s="2" t="s">
        <v>370</v>
      </c>
      <c r="C198" s="2" t="s">
        <v>75</v>
      </c>
      <c r="D198" s="2" t="s">
        <v>377</v>
      </c>
      <c r="E198" s="2" t="s">
        <v>371</v>
      </c>
      <c r="F198" s="2" t="str">
        <f t="shared" si="9"/>
        <v>出雲市立高松小学校</v>
      </c>
      <c r="G198" s="138" t="str">
        <f t="shared" si="10"/>
        <v>高松小</v>
      </c>
    </row>
    <row r="199" spans="1:7" ht="23.25" hidden="1" customHeight="1">
      <c r="A199" s="2">
        <v>208</v>
      </c>
      <c r="B199" s="2" t="s">
        <v>370</v>
      </c>
      <c r="C199" s="2" t="s">
        <v>75</v>
      </c>
      <c r="D199" s="2" t="s">
        <v>14</v>
      </c>
      <c r="E199" s="2" t="s">
        <v>371</v>
      </c>
      <c r="F199" s="2" t="str">
        <f t="shared" si="9"/>
        <v>出雲市立長浜小学校</v>
      </c>
      <c r="G199" s="138" t="str">
        <f t="shared" si="10"/>
        <v>長浜小</v>
      </c>
    </row>
    <row r="200" spans="1:7" ht="23.25" hidden="1" customHeight="1">
      <c r="A200" s="2">
        <v>209</v>
      </c>
      <c r="B200" s="2" t="s">
        <v>370</v>
      </c>
      <c r="C200" s="2" t="s">
        <v>75</v>
      </c>
      <c r="D200" s="2" t="s">
        <v>378</v>
      </c>
      <c r="E200" s="2" t="s">
        <v>371</v>
      </c>
      <c r="F200" s="2" t="str">
        <f t="shared" si="9"/>
        <v>出雲市立四絡小学校</v>
      </c>
      <c r="G200" s="138" t="str">
        <f t="shared" si="10"/>
        <v>四絡小</v>
      </c>
    </row>
    <row r="201" spans="1:7" ht="23.25" hidden="1" customHeight="1">
      <c r="A201" s="2">
        <v>210</v>
      </c>
      <c r="B201" s="2" t="s">
        <v>370</v>
      </c>
      <c r="C201" s="2" t="s">
        <v>75</v>
      </c>
      <c r="D201" s="2" t="s">
        <v>379</v>
      </c>
      <c r="E201" s="2" t="s">
        <v>371</v>
      </c>
      <c r="F201" s="2" t="str">
        <f t="shared" si="9"/>
        <v>出雲市立高浜小学校</v>
      </c>
      <c r="G201" s="138" t="str">
        <f t="shared" si="10"/>
        <v>高浜小</v>
      </c>
    </row>
    <row r="202" spans="1:7" ht="23.25" hidden="1" customHeight="1">
      <c r="A202" s="2">
        <v>211</v>
      </c>
      <c r="B202" s="2" t="s">
        <v>370</v>
      </c>
      <c r="C202" s="2" t="s">
        <v>75</v>
      </c>
      <c r="D202" s="2" t="s">
        <v>380</v>
      </c>
      <c r="E202" s="2" t="s">
        <v>371</v>
      </c>
      <c r="F202" s="2" t="str">
        <f t="shared" si="9"/>
        <v>出雲市立北陽小学校</v>
      </c>
      <c r="G202" s="138" t="str">
        <f t="shared" si="10"/>
        <v>北陽小</v>
      </c>
    </row>
    <row r="203" spans="1:7" ht="23.25" hidden="1" customHeight="1">
      <c r="A203" s="2">
        <v>212</v>
      </c>
      <c r="B203" s="2" t="s">
        <v>370</v>
      </c>
      <c r="C203" s="2" t="s">
        <v>75</v>
      </c>
      <c r="D203" s="2" t="s">
        <v>381</v>
      </c>
      <c r="E203" s="2" t="s">
        <v>371</v>
      </c>
      <c r="F203" s="2" t="str">
        <f t="shared" si="9"/>
        <v>出雲市立みなみ小学校</v>
      </c>
      <c r="G203" s="138" t="str">
        <f t="shared" si="10"/>
        <v>みなみ小</v>
      </c>
    </row>
    <row r="204" spans="1:7" ht="23.25" hidden="1" customHeight="1">
      <c r="A204" s="2">
        <v>213</v>
      </c>
      <c r="B204" s="2" t="s">
        <v>370</v>
      </c>
      <c r="C204" s="2" t="s">
        <v>75</v>
      </c>
      <c r="D204" s="2" t="s">
        <v>382</v>
      </c>
      <c r="E204" s="2" t="s">
        <v>371</v>
      </c>
      <c r="F204" s="2" t="str">
        <f t="shared" si="9"/>
        <v>出雲市立稗原小学校</v>
      </c>
      <c r="G204" s="138" t="str">
        <f t="shared" si="10"/>
        <v>稗原小</v>
      </c>
    </row>
    <row r="205" spans="1:7" ht="23.25" hidden="1" customHeight="1">
      <c r="A205" s="2">
        <v>214</v>
      </c>
      <c r="B205" s="2" t="s">
        <v>370</v>
      </c>
      <c r="C205" s="2" t="s">
        <v>75</v>
      </c>
      <c r="D205" s="2" t="s">
        <v>383</v>
      </c>
      <c r="E205" s="2" t="s">
        <v>371</v>
      </c>
      <c r="F205" s="2" t="str">
        <f t="shared" si="9"/>
        <v>出雲市立神西小学校</v>
      </c>
      <c r="G205" s="138" t="str">
        <f t="shared" si="10"/>
        <v>神西小</v>
      </c>
    </row>
    <row r="206" spans="1:7" ht="23.25" hidden="1" customHeight="1">
      <c r="A206" s="2">
        <v>215</v>
      </c>
      <c r="B206" s="2" t="s">
        <v>370</v>
      </c>
      <c r="C206" s="2" t="s">
        <v>75</v>
      </c>
      <c r="D206" s="2" t="s">
        <v>384</v>
      </c>
      <c r="E206" s="2" t="s">
        <v>371</v>
      </c>
      <c r="F206" s="2" t="str">
        <f t="shared" si="9"/>
        <v>出雲市立平田小学校</v>
      </c>
      <c r="G206" s="138" t="str">
        <f t="shared" si="10"/>
        <v>平田小</v>
      </c>
    </row>
    <row r="207" spans="1:7" ht="23.25" hidden="1" customHeight="1">
      <c r="A207" s="2">
        <v>216</v>
      </c>
      <c r="B207" s="2" t="s">
        <v>370</v>
      </c>
      <c r="C207" s="2" t="s">
        <v>75</v>
      </c>
      <c r="D207" s="2" t="s">
        <v>385</v>
      </c>
      <c r="E207" s="2" t="s">
        <v>371</v>
      </c>
      <c r="F207" s="2" t="str">
        <f t="shared" si="9"/>
        <v>出雲市立灘分小学校</v>
      </c>
      <c r="G207" s="138" t="str">
        <f t="shared" si="10"/>
        <v>灘分小</v>
      </c>
    </row>
    <row r="208" spans="1:7" ht="23.25" hidden="1" customHeight="1">
      <c r="A208" s="2">
        <v>217</v>
      </c>
      <c r="B208" s="2" t="s">
        <v>370</v>
      </c>
      <c r="C208" s="2" t="s">
        <v>75</v>
      </c>
      <c r="D208" s="2" t="s">
        <v>533</v>
      </c>
      <c r="E208" s="2" t="s">
        <v>371</v>
      </c>
      <c r="F208" s="2" t="str">
        <f t="shared" ref="F208:F220" si="11">B208&amp;C208&amp;D209&amp;E208</f>
        <v>出雲市立さくら小学校</v>
      </c>
      <c r="G208" s="138" t="str">
        <f t="shared" ref="G208:G222" si="12">D208&amp;"小"</f>
        <v>旅伏小</v>
      </c>
    </row>
    <row r="209" spans="1:7" ht="23.25" hidden="1" customHeight="1">
      <c r="A209" s="2">
        <v>218</v>
      </c>
      <c r="B209" s="2" t="s">
        <v>370</v>
      </c>
      <c r="C209" s="2" t="s">
        <v>75</v>
      </c>
      <c r="D209" s="2" t="s">
        <v>386</v>
      </c>
      <c r="E209" s="2" t="s">
        <v>371</v>
      </c>
      <c r="F209" s="2" t="str">
        <f t="shared" si="11"/>
        <v>出雲市立朝陽小学校</v>
      </c>
      <c r="G209" s="138" t="str">
        <f t="shared" si="12"/>
        <v>さくら小</v>
      </c>
    </row>
    <row r="210" spans="1:7" ht="23.25" hidden="1" customHeight="1">
      <c r="A210" s="2">
        <v>219</v>
      </c>
      <c r="B210" s="2" t="s">
        <v>370</v>
      </c>
      <c r="C210" s="2" t="s">
        <v>75</v>
      </c>
      <c r="D210" s="2" t="s">
        <v>387</v>
      </c>
      <c r="E210" s="2" t="s">
        <v>371</v>
      </c>
      <c r="F210" s="2" t="str">
        <f t="shared" si="11"/>
        <v>出雲市立伊野小学校</v>
      </c>
      <c r="G210" s="138" t="str">
        <f t="shared" si="12"/>
        <v>朝陽小</v>
      </c>
    </row>
    <row r="211" spans="1:7" ht="23.25" hidden="1" customHeight="1">
      <c r="A211" s="2">
        <v>220</v>
      </c>
      <c r="B211" s="2" t="s">
        <v>370</v>
      </c>
      <c r="C211" s="2" t="s">
        <v>75</v>
      </c>
      <c r="D211" s="2" t="s">
        <v>388</v>
      </c>
      <c r="E211" s="2" t="s">
        <v>371</v>
      </c>
      <c r="F211" s="2" t="str">
        <f t="shared" si="11"/>
        <v>出雲市立須佐小学校</v>
      </c>
      <c r="G211" s="138" t="str">
        <f t="shared" si="12"/>
        <v>伊野小</v>
      </c>
    </row>
    <row r="212" spans="1:7" ht="23.25" hidden="1" customHeight="1">
      <c r="A212" s="2">
        <v>221</v>
      </c>
      <c r="B212" s="2" t="s">
        <v>370</v>
      </c>
      <c r="C212" s="2" t="s">
        <v>75</v>
      </c>
      <c r="D212" s="2" t="s">
        <v>389</v>
      </c>
      <c r="E212" s="2" t="s">
        <v>371</v>
      </c>
      <c r="F212" s="2" t="str">
        <f t="shared" si="11"/>
        <v>出雲市立多伎小学校</v>
      </c>
      <c r="G212" s="138" t="str">
        <f t="shared" si="12"/>
        <v>須佐小</v>
      </c>
    </row>
    <row r="213" spans="1:7" ht="23.25" hidden="1" customHeight="1">
      <c r="A213" s="2">
        <v>222</v>
      </c>
      <c r="B213" s="2" t="s">
        <v>370</v>
      </c>
      <c r="C213" s="2" t="s">
        <v>75</v>
      </c>
      <c r="D213" s="2" t="s">
        <v>390</v>
      </c>
      <c r="E213" s="2" t="s">
        <v>371</v>
      </c>
      <c r="F213" s="2" t="str">
        <f t="shared" si="11"/>
        <v>出雲市立湖陵小学校</v>
      </c>
      <c r="G213" s="138" t="str">
        <f t="shared" si="12"/>
        <v>多伎小</v>
      </c>
    </row>
    <row r="214" spans="1:7" ht="23.25" hidden="1" customHeight="1">
      <c r="A214" s="2">
        <v>223</v>
      </c>
      <c r="B214" s="2" t="s">
        <v>370</v>
      </c>
      <c r="C214" s="2" t="s">
        <v>75</v>
      </c>
      <c r="D214" s="2" t="s">
        <v>391</v>
      </c>
      <c r="E214" s="2" t="s">
        <v>371</v>
      </c>
      <c r="F214" s="2" t="str">
        <f t="shared" si="11"/>
        <v>出雲市立大社小学校</v>
      </c>
      <c r="G214" s="138" t="str">
        <f t="shared" si="12"/>
        <v>湖陵小</v>
      </c>
    </row>
    <row r="215" spans="1:7" ht="23.25" hidden="1" customHeight="1">
      <c r="A215" s="2">
        <v>224</v>
      </c>
      <c r="B215" s="2" t="s">
        <v>370</v>
      </c>
      <c r="C215" s="2" t="s">
        <v>75</v>
      </c>
      <c r="D215" s="2" t="s">
        <v>392</v>
      </c>
      <c r="E215" s="2" t="s">
        <v>371</v>
      </c>
      <c r="F215" s="2" t="str">
        <f t="shared" si="11"/>
        <v>出雲市立荒木小学校</v>
      </c>
      <c r="G215" s="138" t="str">
        <f t="shared" si="12"/>
        <v>大社小</v>
      </c>
    </row>
    <row r="216" spans="1:7" ht="23.25" hidden="1" customHeight="1">
      <c r="A216" s="2">
        <v>225</v>
      </c>
      <c r="B216" s="2" t="s">
        <v>370</v>
      </c>
      <c r="C216" s="2" t="s">
        <v>75</v>
      </c>
      <c r="D216" s="2" t="s">
        <v>393</v>
      </c>
      <c r="E216" s="2" t="s">
        <v>371</v>
      </c>
      <c r="F216" s="2" t="str">
        <f t="shared" si="11"/>
        <v>出雲市立遥堪小学校</v>
      </c>
      <c r="G216" s="138" t="str">
        <f t="shared" si="12"/>
        <v>荒木小</v>
      </c>
    </row>
    <row r="217" spans="1:7" ht="23.25" hidden="1" customHeight="1">
      <c r="A217" s="2">
        <v>226</v>
      </c>
      <c r="B217" s="2" t="s">
        <v>370</v>
      </c>
      <c r="C217" s="2" t="s">
        <v>75</v>
      </c>
      <c r="D217" s="2" t="s">
        <v>394</v>
      </c>
      <c r="E217" s="2" t="s">
        <v>371</v>
      </c>
      <c r="F217" s="2" t="str">
        <f t="shared" si="11"/>
        <v>出雲市立荘原小学校</v>
      </c>
      <c r="G217" s="138" t="str">
        <f t="shared" si="12"/>
        <v>遥堪小</v>
      </c>
    </row>
    <row r="218" spans="1:7" ht="23.25" hidden="1" customHeight="1">
      <c r="A218" s="2">
        <v>227</v>
      </c>
      <c r="B218" s="2" t="s">
        <v>370</v>
      </c>
      <c r="C218" s="2" t="s">
        <v>75</v>
      </c>
      <c r="D218" s="2" t="s">
        <v>395</v>
      </c>
      <c r="E218" s="2" t="s">
        <v>371</v>
      </c>
      <c r="F218" s="2" t="str">
        <f t="shared" si="11"/>
        <v>出雲市立西野小学校</v>
      </c>
      <c r="G218" s="138" t="str">
        <f t="shared" si="12"/>
        <v>荘原小</v>
      </c>
    </row>
    <row r="219" spans="1:7" ht="23.25" hidden="1" customHeight="1">
      <c r="A219" s="2">
        <v>228</v>
      </c>
      <c r="B219" s="2" t="s">
        <v>370</v>
      </c>
      <c r="C219" s="2" t="s">
        <v>75</v>
      </c>
      <c r="D219" s="2" t="s">
        <v>396</v>
      </c>
      <c r="E219" s="2" t="s">
        <v>371</v>
      </c>
      <c r="F219" s="2" t="str">
        <f t="shared" si="11"/>
        <v>出雲市立中部小学校</v>
      </c>
      <c r="G219" s="138" t="str">
        <f t="shared" si="12"/>
        <v>西野小</v>
      </c>
    </row>
    <row r="220" spans="1:7" ht="23.25" hidden="1" customHeight="1">
      <c r="A220" s="2">
        <v>229</v>
      </c>
      <c r="B220" s="2" t="s">
        <v>370</v>
      </c>
      <c r="C220" s="2" t="s">
        <v>75</v>
      </c>
      <c r="D220" s="2" t="s">
        <v>397</v>
      </c>
      <c r="E220" s="2" t="s">
        <v>371</v>
      </c>
      <c r="F220" s="2" t="str">
        <f t="shared" si="11"/>
        <v>出雲市立出東小学校</v>
      </c>
      <c r="G220" s="138" t="str">
        <f t="shared" si="12"/>
        <v>中部小</v>
      </c>
    </row>
    <row r="221" spans="1:7" ht="23.25" hidden="1" customHeight="1">
      <c r="A221" s="2">
        <v>230</v>
      </c>
      <c r="B221" s="2" t="s">
        <v>298</v>
      </c>
      <c r="C221" s="2" t="s">
        <v>75</v>
      </c>
      <c r="D221" s="2" t="s">
        <v>398</v>
      </c>
      <c r="E221" s="2" t="s">
        <v>534</v>
      </c>
      <c r="F221" s="2" t="str">
        <f>B221&amp;C221&amp;D208&amp;E221</f>
        <v>出雲市立旅伏小学校</v>
      </c>
      <c r="G221" s="138" t="str">
        <f t="shared" si="12"/>
        <v>出東小</v>
      </c>
    </row>
    <row r="222" spans="1:7" ht="23.25" hidden="1" customHeight="1">
      <c r="A222" s="2">
        <v>231</v>
      </c>
      <c r="B222" s="2" t="s">
        <v>414</v>
      </c>
      <c r="C222" s="2" t="s">
        <v>75</v>
      </c>
      <c r="D222" s="2" t="s">
        <v>399</v>
      </c>
      <c r="E222" s="2" t="s">
        <v>371</v>
      </c>
      <c r="F222" s="2" t="str">
        <f t="shared" si="9"/>
        <v>雲南市立大東小学校</v>
      </c>
      <c r="G222" s="138" t="str">
        <f t="shared" si="12"/>
        <v>大東小</v>
      </c>
    </row>
    <row r="223" spans="1:7" ht="23.25" hidden="1" customHeight="1">
      <c r="A223" s="2">
        <v>232</v>
      </c>
      <c r="B223" s="2" t="s">
        <v>414</v>
      </c>
      <c r="C223" s="2" t="s">
        <v>75</v>
      </c>
      <c r="D223" s="2" t="s">
        <v>400</v>
      </c>
      <c r="E223" s="2" t="s">
        <v>371</v>
      </c>
      <c r="F223" s="2" t="str">
        <f t="shared" si="9"/>
        <v>雲南市立西小学校</v>
      </c>
      <c r="G223" s="138" t="str">
        <f t="shared" ref="G223:G236" si="13">D223&amp;"小"</f>
        <v>西小</v>
      </c>
    </row>
    <row r="224" spans="1:7" ht="23.25" hidden="1" customHeight="1">
      <c r="A224" s="2">
        <v>233</v>
      </c>
      <c r="B224" s="2" t="s">
        <v>414</v>
      </c>
      <c r="C224" s="2" t="s">
        <v>75</v>
      </c>
      <c r="D224" s="2" t="s">
        <v>401</v>
      </c>
      <c r="E224" s="2" t="s">
        <v>371</v>
      </c>
      <c r="F224" s="2" t="str">
        <f t="shared" si="9"/>
        <v>雲南市立佐世小学校</v>
      </c>
      <c r="G224" s="138" t="str">
        <f t="shared" si="13"/>
        <v>佐世小</v>
      </c>
    </row>
    <row r="225" spans="1:7" ht="23.25" hidden="1" customHeight="1">
      <c r="A225" s="2">
        <v>234</v>
      </c>
      <c r="B225" s="2" t="s">
        <v>414</v>
      </c>
      <c r="C225" s="2" t="s">
        <v>75</v>
      </c>
      <c r="D225" s="2" t="s">
        <v>402</v>
      </c>
      <c r="E225" s="2" t="s">
        <v>371</v>
      </c>
      <c r="F225" s="2" t="str">
        <f t="shared" si="9"/>
        <v>雲南市立阿用小学校</v>
      </c>
      <c r="G225" s="138" t="str">
        <f t="shared" si="13"/>
        <v>阿用小</v>
      </c>
    </row>
    <row r="226" spans="1:7" ht="23.25" hidden="1" customHeight="1">
      <c r="A226" s="2">
        <v>235</v>
      </c>
      <c r="B226" s="2" t="s">
        <v>414</v>
      </c>
      <c r="C226" s="2" t="s">
        <v>75</v>
      </c>
      <c r="D226" s="2" t="s">
        <v>403</v>
      </c>
      <c r="E226" s="2" t="s">
        <v>371</v>
      </c>
      <c r="F226" s="2" t="str">
        <f t="shared" si="9"/>
        <v>雲南市立海潮小学校</v>
      </c>
      <c r="G226" s="138" t="str">
        <f t="shared" si="13"/>
        <v>海潮小</v>
      </c>
    </row>
    <row r="227" spans="1:7" ht="23.25" hidden="1" customHeight="1">
      <c r="A227" s="2">
        <v>236</v>
      </c>
      <c r="B227" s="2" t="s">
        <v>414</v>
      </c>
      <c r="C227" s="2" t="s">
        <v>75</v>
      </c>
      <c r="D227" s="2" t="s">
        <v>404</v>
      </c>
      <c r="E227" s="2" t="s">
        <v>371</v>
      </c>
      <c r="F227" s="2" t="str">
        <f t="shared" si="9"/>
        <v>雲南市立加茂小学校</v>
      </c>
      <c r="G227" s="138" t="str">
        <f t="shared" si="13"/>
        <v>加茂小</v>
      </c>
    </row>
    <row r="228" spans="1:7" ht="23.25" hidden="1" customHeight="1">
      <c r="A228" s="2">
        <v>237</v>
      </c>
      <c r="B228" s="2" t="s">
        <v>414</v>
      </c>
      <c r="C228" s="2" t="s">
        <v>75</v>
      </c>
      <c r="D228" s="2" t="s">
        <v>405</v>
      </c>
      <c r="E228" s="2" t="s">
        <v>371</v>
      </c>
      <c r="F228" s="2" t="str">
        <f t="shared" si="9"/>
        <v>雲南市立木次小学校</v>
      </c>
      <c r="G228" s="138" t="str">
        <f t="shared" si="13"/>
        <v>木次小</v>
      </c>
    </row>
    <row r="229" spans="1:7" ht="23.25" hidden="1" customHeight="1">
      <c r="A229" s="2">
        <v>238</v>
      </c>
      <c r="B229" s="2" t="s">
        <v>414</v>
      </c>
      <c r="C229" s="2" t="s">
        <v>75</v>
      </c>
      <c r="D229" s="2" t="s">
        <v>406</v>
      </c>
      <c r="E229" s="2" t="s">
        <v>371</v>
      </c>
      <c r="F229" s="2" t="str">
        <f t="shared" si="9"/>
        <v>雲南市立斐伊小学校</v>
      </c>
      <c r="G229" s="138" t="str">
        <f t="shared" si="13"/>
        <v>斐伊小</v>
      </c>
    </row>
    <row r="230" spans="1:7" ht="23.25" hidden="1" customHeight="1">
      <c r="A230" s="2">
        <v>239</v>
      </c>
      <c r="B230" s="2" t="s">
        <v>414</v>
      </c>
      <c r="C230" s="2" t="s">
        <v>75</v>
      </c>
      <c r="D230" s="2" t="s">
        <v>407</v>
      </c>
      <c r="E230" s="2" t="s">
        <v>371</v>
      </c>
      <c r="F230" s="2" t="str">
        <f t="shared" si="9"/>
        <v>雲南市立寺領小学校</v>
      </c>
      <c r="G230" s="138" t="str">
        <f t="shared" si="13"/>
        <v>寺領小</v>
      </c>
    </row>
    <row r="231" spans="1:7" ht="23.25" hidden="1" customHeight="1">
      <c r="A231" s="2">
        <v>240</v>
      </c>
      <c r="B231" s="2" t="s">
        <v>414</v>
      </c>
      <c r="C231" s="2" t="s">
        <v>75</v>
      </c>
      <c r="D231" s="2" t="s">
        <v>408</v>
      </c>
      <c r="E231" s="2" t="s">
        <v>371</v>
      </c>
      <c r="F231" s="2" t="str">
        <f t="shared" si="9"/>
        <v>雲南市立西日登小学校</v>
      </c>
      <c r="G231" s="138" t="str">
        <f t="shared" si="13"/>
        <v>西日登小</v>
      </c>
    </row>
    <row r="232" spans="1:7" ht="23.25" hidden="1" customHeight="1">
      <c r="A232" s="2">
        <v>241</v>
      </c>
      <c r="B232" s="2" t="s">
        <v>414</v>
      </c>
      <c r="C232" s="2" t="s">
        <v>75</v>
      </c>
      <c r="D232" s="2" t="s">
        <v>409</v>
      </c>
      <c r="E232" s="2" t="s">
        <v>371</v>
      </c>
      <c r="F232" s="2" t="str">
        <f t="shared" si="9"/>
        <v>雲南市立三刀屋小学校</v>
      </c>
      <c r="G232" s="138" t="str">
        <f t="shared" si="13"/>
        <v>三刀屋小</v>
      </c>
    </row>
    <row r="233" spans="1:7" ht="23.25" hidden="1" customHeight="1">
      <c r="A233" s="2">
        <v>242</v>
      </c>
      <c r="B233" s="2" t="s">
        <v>414</v>
      </c>
      <c r="C233" s="2" t="s">
        <v>75</v>
      </c>
      <c r="D233" s="2" t="s">
        <v>410</v>
      </c>
      <c r="E233" s="2" t="s">
        <v>371</v>
      </c>
      <c r="F233" s="2" t="str">
        <f t="shared" si="9"/>
        <v>雲南市立鍋山小学校</v>
      </c>
      <c r="G233" s="138" t="str">
        <f t="shared" si="13"/>
        <v>鍋山小</v>
      </c>
    </row>
    <row r="234" spans="1:7" ht="23.25" hidden="1" customHeight="1">
      <c r="A234" s="2">
        <v>243</v>
      </c>
      <c r="B234" s="2" t="s">
        <v>414</v>
      </c>
      <c r="C234" s="2" t="s">
        <v>75</v>
      </c>
      <c r="D234" s="2" t="s">
        <v>411</v>
      </c>
      <c r="E234" s="2" t="s">
        <v>371</v>
      </c>
      <c r="F234" s="2" t="str">
        <f t="shared" si="9"/>
        <v>雲南市立吉田小学校</v>
      </c>
      <c r="G234" s="138" t="str">
        <f t="shared" si="13"/>
        <v>吉田小</v>
      </c>
    </row>
    <row r="235" spans="1:7" ht="23.25" hidden="1" customHeight="1">
      <c r="A235" s="2">
        <v>244</v>
      </c>
      <c r="B235" s="2" t="s">
        <v>414</v>
      </c>
      <c r="C235" s="2" t="s">
        <v>75</v>
      </c>
      <c r="D235" s="2" t="s">
        <v>412</v>
      </c>
      <c r="E235" s="2" t="s">
        <v>371</v>
      </c>
      <c r="F235" s="2" t="str">
        <f t="shared" si="9"/>
        <v>雲南市立田井小学校</v>
      </c>
      <c r="G235" s="138" t="str">
        <f t="shared" si="13"/>
        <v>田井小</v>
      </c>
    </row>
    <row r="236" spans="1:7" ht="23.25" hidden="1" customHeight="1">
      <c r="A236" s="2">
        <v>245</v>
      </c>
      <c r="B236" s="2" t="s">
        <v>414</v>
      </c>
      <c r="C236" s="2" t="s">
        <v>75</v>
      </c>
      <c r="D236" s="2" t="s">
        <v>413</v>
      </c>
      <c r="E236" s="2" t="s">
        <v>371</v>
      </c>
      <c r="F236" s="2" t="str">
        <f t="shared" si="9"/>
        <v>雲南市立掛合小学校</v>
      </c>
      <c r="G236" s="138" t="str">
        <f t="shared" si="13"/>
        <v>掛合小</v>
      </c>
    </row>
    <row r="237" spans="1:7" ht="23.25" hidden="1" customHeight="1">
      <c r="A237" s="2">
        <v>246</v>
      </c>
      <c r="B237" s="2" t="s">
        <v>421</v>
      </c>
      <c r="C237" s="2" t="s">
        <v>76</v>
      </c>
      <c r="D237" s="2" t="s">
        <v>415</v>
      </c>
      <c r="E237" s="2" t="s">
        <v>371</v>
      </c>
      <c r="F237" s="2" t="str">
        <f t="shared" si="9"/>
        <v>奥出雲町立布勢小学校</v>
      </c>
      <c r="G237" s="138" t="str">
        <f t="shared" ref="G237:G241" si="14">D237&amp;"小"</f>
        <v>布勢小</v>
      </c>
    </row>
    <row r="238" spans="1:7" ht="23.25" hidden="1" customHeight="1">
      <c r="A238" s="2">
        <v>247</v>
      </c>
      <c r="B238" s="2" t="s">
        <v>421</v>
      </c>
      <c r="C238" s="2" t="s">
        <v>76</v>
      </c>
      <c r="D238" s="2" t="s">
        <v>416</v>
      </c>
      <c r="E238" s="2" t="s">
        <v>371</v>
      </c>
      <c r="F238" s="2" t="str">
        <f t="shared" si="9"/>
        <v>奥出雲町立三成小学校</v>
      </c>
      <c r="G238" s="138" t="str">
        <f t="shared" si="14"/>
        <v>三成小</v>
      </c>
    </row>
    <row r="239" spans="1:7" ht="23.25" hidden="1" customHeight="1">
      <c r="A239" s="2">
        <v>248</v>
      </c>
      <c r="B239" s="2" t="s">
        <v>421</v>
      </c>
      <c r="C239" s="2" t="s">
        <v>76</v>
      </c>
      <c r="D239" s="2" t="s">
        <v>417</v>
      </c>
      <c r="E239" s="2" t="s">
        <v>371</v>
      </c>
      <c r="F239" s="2" t="str">
        <f t="shared" si="9"/>
        <v>奥出雲町立亀嵩小学校</v>
      </c>
      <c r="G239" s="138" t="str">
        <f t="shared" si="14"/>
        <v>亀嵩小</v>
      </c>
    </row>
    <row r="240" spans="1:7" ht="23.25" hidden="1" customHeight="1">
      <c r="A240" s="2">
        <v>249</v>
      </c>
      <c r="B240" s="2" t="s">
        <v>421</v>
      </c>
      <c r="C240" s="2" t="s">
        <v>76</v>
      </c>
      <c r="D240" s="2" t="s">
        <v>418</v>
      </c>
      <c r="E240" s="2" t="s">
        <v>371</v>
      </c>
      <c r="F240" s="2" t="str">
        <f t="shared" si="9"/>
        <v>奥出雲町立阿井小学校</v>
      </c>
      <c r="G240" s="138" t="str">
        <f t="shared" si="14"/>
        <v>阿井小</v>
      </c>
    </row>
    <row r="241" spans="1:7" ht="23.25" hidden="1" customHeight="1">
      <c r="A241" s="2">
        <v>250</v>
      </c>
      <c r="B241" s="2" t="s">
        <v>421</v>
      </c>
      <c r="C241" s="2" t="s">
        <v>76</v>
      </c>
      <c r="D241" s="2" t="s">
        <v>419</v>
      </c>
      <c r="E241" s="2" t="s">
        <v>371</v>
      </c>
      <c r="F241" s="2" t="str">
        <f t="shared" si="9"/>
        <v>奥出雲町立三沢小学校</v>
      </c>
      <c r="G241" s="138" t="str">
        <f t="shared" si="14"/>
        <v>三沢小</v>
      </c>
    </row>
    <row r="242" spans="1:7" ht="23.25" hidden="1" customHeight="1">
      <c r="A242" s="2">
        <v>251</v>
      </c>
      <c r="B242" s="2" t="s">
        <v>421</v>
      </c>
      <c r="C242" s="2" t="s">
        <v>76</v>
      </c>
      <c r="D242" s="2" t="s">
        <v>420</v>
      </c>
      <c r="E242" s="2" t="s">
        <v>371</v>
      </c>
      <c r="F242" s="2" t="str">
        <f t="shared" ref="F242:F271" si="15">B242&amp;C242&amp;D242&amp;E242</f>
        <v>奥出雲町立横田小学校</v>
      </c>
      <c r="G242" s="138" t="str">
        <f>D242&amp;"小"</f>
        <v>横田小</v>
      </c>
    </row>
    <row r="243" spans="1:7" ht="23.25" hidden="1" customHeight="1">
      <c r="A243" s="2">
        <v>252</v>
      </c>
      <c r="B243" s="2" t="s">
        <v>422</v>
      </c>
      <c r="C243" s="2" t="s">
        <v>76</v>
      </c>
      <c r="D243" s="2" t="s">
        <v>423</v>
      </c>
      <c r="E243" s="2" t="s">
        <v>371</v>
      </c>
      <c r="F243" s="2" t="str">
        <f t="shared" si="15"/>
        <v>飯南町立頓原小学校</v>
      </c>
      <c r="G243" s="138" t="str">
        <f>D243&amp;"小"</f>
        <v>頓原小</v>
      </c>
    </row>
    <row r="244" spans="1:7" ht="23.25" hidden="1" customHeight="1">
      <c r="A244" s="2">
        <v>253</v>
      </c>
      <c r="B244" s="2" t="s">
        <v>422</v>
      </c>
      <c r="C244" s="2" t="s">
        <v>76</v>
      </c>
      <c r="D244" s="2" t="s">
        <v>424</v>
      </c>
      <c r="E244" s="2" t="s">
        <v>371</v>
      </c>
      <c r="F244" s="2" t="str">
        <f t="shared" si="15"/>
        <v>飯南町立志々小学校</v>
      </c>
      <c r="G244" s="138" t="str">
        <f>D244&amp;"小"</f>
        <v>志々小</v>
      </c>
    </row>
    <row r="245" spans="1:7" ht="23.25" hidden="1" customHeight="1">
      <c r="A245" s="2">
        <v>254</v>
      </c>
      <c r="B245" s="2" t="s">
        <v>422</v>
      </c>
      <c r="C245" s="2" t="s">
        <v>76</v>
      </c>
      <c r="D245" s="2" t="s">
        <v>425</v>
      </c>
      <c r="E245" s="2" t="s">
        <v>371</v>
      </c>
      <c r="F245" s="2" t="str">
        <f t="shared" si="15"/>
        <v>飯南町立赤名小学校</v>
      </c>
      <c r="G245" s="138" t="str">
        <f>D245&amp;"小"</f>
        <v>赤名小</v>
      </c>
    </row>
    <row r="246" spans="1:7" ht="23.25" hidden="1" customHeight="1">
      <c r="A246" s="2">
        <v>255</v>
      </c>
      <c r="B246" s="2" t="s">
        <v>422</v>
      </c>
      <c r="C246" s="2" t="s">
        <v>76</v>
      </c>
      <c r="D246" s="2" t="s">
        <v>426</v>
      </c>
      <c r="E246" s="2" t="s">
        <v>371</v>
      </c>
      <c r="F246" s="2" t="str">
        <f t="shared" si="15"/>
        <v>飯南町立来島小学校</v>
      </c>
      <c r="G246" s="138" t="str">
        <f>D246&amp;"小"</f>
        <v>来島小</v>
      </c>
    </row>
    <row r="247" spans="1:7" ht="23.25" hidden="1" customHeight="1">
      <c r="A247" s="2">
        <v>256</v>
      </c>
      <c r="B247" s="2" t="s">
        <v>370</v>
      </c>
      <c r="C247" s="2" t="s">
        <v>427</v>
      </c>
      <c r="D247" s="2" t="s">
        <v>63</v>
      </c>
      <c r="E247" s="2" t="s">
        <v>358</v>
      </c>
      <c r="F247" s="2" t="str">
        <f t="shared" si="15"/>
        <v>出雲市立第一中学校</v>
      </c>
      <c r="G247" s="138" t="s">
        <v>435</v>
      </c>
    </row>
    <row r="248" spans="1:7" ht="23.25" hidden="1" customHeight="1">
      <c r="A248" s="2">
        <v>257</v>
      </c>
      <c r="B248" s="2" t="s">
        <v>370</v>
      </c>
      <c r="C248" s="2" t="s">
        <v>427</v>
      </c>
      <c r="D248" s="2" t="s">
        <v>64</v>
      </c>
      <c r="E248" s="2" t="s">
        <v>358</v>
      </c>
      <c r="F248" s="2" t="str">
        <f t="shared" si="15"/>
        <v>出雲市立第二中学校</v>
      </c>
      <c r="G248" s="138" t="s">
        <v>436</v>
      </c>
    </row>
    <row r="249" spans="1:7" ht="23.25" hidden="1" customHeight="1">
      <c r="A249" s="2">
        <v>258</v>
      </c>
      <c r="B249" s="2" t="s">
        <v>370</v>
      </c>
      <c r="C249" s="2" t="s">
        <v>427</v>
      </c>
      <c r="D249" s="2" t="s">
        <v>65</v>
      </c>
      <c r="E249" s="2" t="s">
        <v>358</v>
      </c>
      <c r="F249" s="2" t="str">
        <f t="shared" si="15"/>
        <v>出雲市立第三中学校</v>
      </c>
      <c r="G249" s="138" t="s">
        <v>437</v>
      </c>
    </row>
    <row r="250" spans="1:7" ht="23.25" hidden="1" customHeight="1">
      <c r="A250" s="2">
        <v>259</v>
      </c>
      <c r="B250" s="2" t="s">
        <v>370</v>
      </c>
      <c r="C250" s="2" t="s">
        <v>427</v>
      </c>
      <c r="D250" s="2" t="s">
        <v>428</v>
      </c>
      <c r="E250" s="2" t="s">
        <v>358</v>
      </c>
      <c r="F250" s="2" t="str">
        <f t="shared" si="15"/>
        <v>出雲市立河南中学校</v>
      </c>
      <c r="G250" s="138" t="str">
        <f t="shared" ref="G250:G261" si="16">D250&amp;"中"</f>
        <v>河南中</v>
      </c>
    </row>
    <row r="251" spans="1:7" ht="23.25" hidden="1" customHeight="1">
      <c r="A251" s="2">
        <v>260</v>
      </c>
      <c r="B251" s="2" t="s">
        <v>370</v>
      </c>
      <c r="C251" s="2" t="s">
        <v>427</v>
      </c>
      <c r="D251" s="2" t="s">
        <v>376</v>
      </c>
      <c r="E251" s="2" t="s">
        <v>358</v>
      </c>
      <c r="F251" s="2" t="str">
        <f t="shared" si="15"/>
        <v>出雲市立若松中学校</v>
      </c>
      <c r="G251" s="138" t="str">
        <f t="shared" si="16"/>
        <v>若松中</v>
      </c>
    </row>
    <row r="252" spans="1:7" ht="23.25" hidden="1" customHeight="1">
      <c r="A252" s="2">
        <v>261</v>
      </c>
      <c r="B252" s="2" t="s">
        <v>370</v>
      </c>
      <c r="C252" s="2" t="s">
        <v>427</v>
      </c>
      <c r="D252" s="2" t="s">
        <v>429</v>
      </c>
      <c r="E252" s="2" t="s">
        <v>358</v>
      </c>
      <c r="F252" s="2" t="str">
        <f t="shared" si="15"/>
        <v>出雲市立浜山中学校</v>
      </c>
      <c r="G252" s="138" t="str">
        <f t="shared" si="16"/>
        <v>浜山中</v>
      </c>
    </row>
    <row r="253" spans="1:7" ht="23.25" hidden="1" customHeight="1">
      <c r="A253" s="2">
        <v>262</v>
      </c>
      <c r="B253" s="2" t="s">
        <v>370</v>
      </c>
      <c r="C253" s="2" t="s">
        <v>427</v>
      </c>
      <c r="D253" s="2" t="s">
        <v>339</v>
      </c>
      <c r="E253" s="2" t="s">
        <v>358</v>
      </c>
      <c r="F253" s="2" t="str">
        <f t="shared" si="15"/>
        <v>出雲市立南中学校</v>
      </c>
      <c r="G253" s="138" t="str">
        <f t="shared" si="16"/>
        <v>南中</v>
      </c>
    </row>
    <row r="254" spans="1:7" ht="23.25" hidden="1" customHeight="1">
      <c r="A254" s="2">
        <v>263</v>
      </c>
      <c r="B254" s="2" t="s">
        <v>370</v>
      </c>
      <c r="C254" s="2" t="s">
        <v>427</v>
      </c>
      <c r="D254" s="2" t="s">
        <v>384</v>
      </c>
      <c r="E254" s="2" t="s">
        <v>358</v>
      </c>
      <c r="F254" s="2" t="str">
        <f t="shared" si="15"/>
        <v>出雲市立平田中学校</v>
      </c>
      <c r="G254" s="138" t="str">
        <f t="shared" si="16"/>
        <v>平田中</v>
      </c>
    </row>
    <row r="255" spans="1:7" ht="23.25" hidden="1" customHeight="1">
      <c r="A255" s="2">
        <v>264</v>
      </c>
      <c r="B255" s="2" t="s">
        <v>370</v>
      </c>
      <c r="C255" s="2" t="s">
        <v>427</v>
      </c>
      <c r="D255" s="2" t="s">
        <v>430</v>
      </c>
      <c r="E255" s="2" t="s">
        <v>358</v>
      </c>
      <c r="F255" s="2" t="str">
        <f t="shared" si="15"/>
        <v>出雲市立向陽中学校</v>
      </c>
      <c r="G255" s="138" t="str">
        <f t="shared" si="16"/>
        <v>向陽中</v>
      </c>
    </row>
    <row r="256" spans="1:7" ht="23.25" hidden="1" customHeight="1">
      <c r="A256" s="2">
        <v>265</v>
      </c>
      <c r="B256" s="2" t="s">
        <v>370</v>
      </c>
      <c r="C256" s="2" t="s">
        <v>427</v>
      </c>
      <c r="D256" s="2" t="s">
        <v>431</v>
      </c>
      <c r="E256" s="2" t="s">
        <v>358</v>
      </c>
      <c r="F256" s="2" t="str">
        <f t="shared" si="15"/>
        <v>出雲市立佐田中学校</v>
      </c>
      <c r="G256" s="138" t="str">
        <f t="shared" si="16"/>
        <v>佐田中</v>
      </c>
    </row>
    <row r="257" spans="1:7" ht="23.25" hidden="1" customHeight="1">
      <c r="A257" s="2">
        <v>266</v>
      </c>
      <c r="B257" s="2" t="s">
        <v>370</v>
      </c>
      <c r="C257" s="2" t="s">
        <v>427</v>
      </c>
      <c r="D257" s="2" t="s">
        <v>432</v>
      </c>
      <c r="E257" s="2" t="s">
        <v>358</v>
      </c>
      <c r="F257" s="2" t="str">
        <f t="shared" si="15"/>
        <v>出雲市立多伎中学校</v>
      </c>
      <c r="G257" s="138" t="str">
        <f t="shared" si="16"/>
        <v>多伎中</v>
      </c>
    </row>
    <row r="258" spans="1:7" ht="23.25" hidden="1" customHeight="1">
      <c r="A258" s="2">
        <v>267</v>
      </c>
      <c r="B258" s="2" t="s">
        <v>370</v>
      </c>
      <c r="C258" s="2" t="s">
        <v>427</v>
      </c>
      <c r="D258" s="2" t="s">
        <v>391</v>
      </c>
      <c r="E258" s="2" t="s">
        <v>358</v>
      </c>
      <c r="F258" s="2" t="str">
        <f t="shared" si="15"/>
        <v>出雲市立湖陵中学校</v>
      </c>
      <c r="G258" s="138" t="str">
        <f t="shared" si="16"/>
        <v>湖陵中</v>
      </c>
    </row>
    <row r="259" spans="1:7" ht="23.25" hidden="1" customHeight="1">
      <c r="A259" s="2">
        <v>268</v>
      </c>
      <c r="B259" s="2" t="s">
        <v>370</v>
      </c>
      <c r="C259" s="2" t="s">
        <v>427</v>
      </c>
      <c r="D259" s="2" t="s">
        <v>392</v>
      </c>
      <c r="E259" s="2" t="s">
        <v>358</v>
      </c>
      <c r="F259" s="2" t="str">
        <f t="shared" si="15"/>
        <v>出雲市立大社中学校</v>
      </c>
      <c r="G259" s="138" t="str">
        <f t="shared" si="16"/>
        <v>大社中</v>
      </c>
    </row>
    <row r="260" spans="1:7" ht="23.25" hidden="1" customHeight="1">
      <c r="A260" s="2">
        <v>269</v>
      </c>
      <c r="B260" s="2" t="s">
        <v>370</v>
      </c>
      <c r="C260" s="2" t="s">
        <v>427</v>
      </c>
      <c r="D260" s="2" t="s">
        <v>433</v>
      </c>
      <c r="E260" s="2" t="s">
        <v>358</v>
      </c>
      <c r="F260" s="2" t="str">
        <f t="shared" si="15"/>
        <v>出雲市立斐川東中学校</v>
      </c>
      <c r="G260" s="138" t="str">
        <f t="shared" si="16"/>
        <v>斐川東中</v>
      </c>
    </row>
    <row r="261" spans="1:7" ht="23.25" hidden="1" customHeight="1">
      <c r="A261" s="2">
        <v>270</v>
      </c>
      <c r="B261" s="2" t="s">
        <v>370</v>
      </c>
      <c r="C261" s="2" t="s">
        <v>427</v>
      </c>
      <c r="D261" s="2" t="s">
        <v>434</v>
      </c>
      <c r="E261" s="2" t="s">
        <v>358</v>
      </c>
      <c r="F261" s="2" t="str">
        <f t="shared" si="15"/>
        <v>出雲市立斐川西中学校</v>
      </c>
      <c r="G261" s="138" t="str">
        <f t="shared" si="16"/>
        <v>斐川西中</v>
      </c>
    </row>
    <row r="262" spans="1:7" ht="23.25" hidden="1" customHeight="1">
      <c r="A262" s="2">
        <v>271</v>
      </c>
      <c r="B262" s="2" t="s">
        <v>414</v>
      </c>
      <c r="C262" s="2" t="s">
        <v>75</v>
      </c>
      <c r="D262" s="2" t="s">
        <v>399</v>
      </c>
      <c r="E262" s="2" t="s">
        <v>358</v>
      </c>
      <c r="F262" s="2" t="str">
        <f t="shared" si="15"/>
        <v>雲南市立大東中学校</v>
      </c>
      <c r="G262" s="138" t="str">
        <f t="shared" ref="G262:G271" si="17">D262&amp;"中"</f>
        <v>大東中</v>
      </c>
    </row>
    <row r="263" spans="1:7" ht="23.25" hidden="1" customHeight="1">
      <c r="A263" s="2">
        <v>272</v>
      </c>
      <c r="B263" s="2" t="s">
        <v>414</v>
      </c>
      <c r="C263" s="2" t="s">
        <v>75</v>
      </c>
      <c r="D263" s="2" t="s">
        <v>404</v>
      </c>
      <c r="E263" s="2" t="s">
        <v>358</v>
      </c>
      <c r="F263" s="2" t="str">
        <f t="shared" si="15"/>
        <v>雲南市立加茂中学校</v>
      </c>
      <c r="G263" s="138" t="str">
        <f t="shared" si="17"/>
        <v>加茂中</v>
      </c>
    </row>
    <row r="264" spans="1:7" ht="23.25" hidden="1" customHeight="1">
      <c r="A264" s="2">
        <v>273</v>
      </c>
      <c r="B264" s="2" t="s">
        <v>414</v>
      </c>
      <c r="C264" s="2" t="s">
        <v>75</v>
      </c>
      <c r="D264" s="2" t="s">
        <v>405</v>
      </c>
      <c r="E264" s="2" t="s">
        <v>358</v>
      </c>
      <c r="F264" s="2" t="str">
        <f t="shared" si="15"/>
        <v>雲南市立木次中学校</v>
      </c>
      <c r="G264" s="138" t="str">
        <f t="shared" si="17"/>
        <v>木次中</v>
      </c>
    </row>
    <row r="265" spans="1:7" ht="23.25" hidden="1" customHeight="1">
      <c r="A265" s="2">
        <v>274</v>
      </c>
      <c r="B265" s="2" t="s">
        <v>414</v>
      </c>
      <c r="C265" s="2" t="s">
        <v>75</v>
      </c>
      <c r="D265" s="2" t="s">
        <v>409</v>
      </c>
      <c r="E265" s="2" t="s">
        <v>358</v>
      </c>
      <c r="F265" s="2" t="str">
        <f t="shared" si="15"/>
        <v>雲南市立三刀屋中学校</v>
      </c>
      <c r="G265" s="138" t="str">
        <f t="shared" si="17"/>
        <v>三刀屋中</v>
      </c>
    </row>
    <row r="266" spans="1:7" ht="23.25" hidden="1" customHeight="1">
      <c r="A266" s="2">
        <v>275</v>
      </c>
      <c r="B266" s="2" t="s">
        <v>414</v>
      </c>
      <c r="C266" s="2" t="s">
        <v>75</v>
      </c>
      <c r="D266" s="2" t="s">
        <v>411</v>
      </c>
      <c r="E266" s="2" t="s">
        <v>358</v>
      </c>
      <c r="F266" s="2" t="str">
        <f t="shared" si="15"/>
        <v>雲南市立吉田中学校</v>
      </c>
      <c r="G266" s="138" t="str">
        <f t="shared" si="17"/>
        <v>吉田中</v>
      </c>
    </row>
    <row r="267" spans="1:7" ht="23.25" hidden="1" customHeight="1">
      <c r="A267" s="2">
        <v>276</v>
      </c>
      <c r="B267" s="2" t="s">
        <v>414</v>
      </c>
      <c r="C267" s="2" t="s">
        <v>75</v>
      </c>
      <c r="D267" s="2" t="s">
        <v>438</v>
      </c>
      <c r="E267" s="2" t="s">
        <v>358</v>
      </c>
      <c r="F267" s="2" t="str">
        <f t="shared" si="15"/>
        <v>雲南市立掛合中学校</v>
      </c>
      <c r="G267" s="138" t="str">
        <f t="shared" si="17"/>
        <v>掛合中</v>
      </c>
    </row>
    <row r="268" spans="1:7" ht="23.25" hidden="1" customHeight="1">
      <c r="A268" s="2">
        <v>277</v>
      </c>
      <c r="B268" s="2" t="s">
        <v>421</v>
      </c>
      <c r="C268" s="2" t="s">
        <v>76</v>
      </c>
      <c r="D268" s="2" t="s">
        <v>439</v>
      </c>
      <c r="E268" s="2" t="s">
        <v>358</v>
      </c>
      <c r="F268" s="2" t="str">
        <f t="shared" si="15"/>
        <v>奥出雲町立仁多中学校</v>
      </c>
      <c r="G268" s="138" t="str">
        <f t="shared" si="17"/>
        <v>仁多中</v>
      </c>
    </row>
    <row r="269" spans="1:7" ht="23.25" hidden="1" customHeight="1">
      <c r="A269" s="2">
        <v>278</v>
      </c>
      <c r="B269" s="2" t="s">
        <v>421</v>
      </c>
      <c r="C269" s="2" t="s">
        <v>76</v>
      </c>
      <c r="D269" s="2" t="s">
        <v>420</v>
      </c>
      <c r="E269" s="2" t="s">
        <v>358</v>
      </c>
      <c r="F269" s="2" t="str">
        <f t="shared" si="15"/>
        <v>奥出雲町立横田中学校</v>
      </c>
      <c r="G269" s="138" t="str">
        <f t="shared" si="17"/>
        <v>横田中</v>
      </c>
    </row>
    <row r="270" spans="1:7" ht="23.25" hidden="1" customHeight="1">
      <c r="A270" s="2">
        <v>279</v>
      </c>
      <c r="B270" s="2" t="s">
        <v>422</v>
      </c>
      <c r="C270" s="2" t="s">
        <v>76</v>
      </c>
      <c r="D270" s="2" t="s">
        <v>423</v>
      </c>
      <c r="E270" s="2" t="s">
        <v>358</v>
      </c>
      <c r="F270" s="2" t="str">
        <f t="shared" si="15"/>
        <v>飯南町立頓原中学校</v>
      </c>
      <c r="G270" s="138" t="str">
        <f t="shared" si="17"/>
        <v>頓原中</v>
      </c>
    </row>
    <row r="271" spans="1:7" ht="23.25" hidden="1" customHeight="1">
      <c r="A271" s="2">
        <v>280</v>
      </c>
      <c r="B271" s="2" t="s">
        <v>422</v>
      </c>
      <c r="C271" s="2" t="s">
        <v>76</v>
      </c>
      <c r="D271" s="2" t="s">
        <v>440</v>
      </c>
      <c r="E271" s="2" t="s">
        <v>358</v>
      </c>
      <c r="F271" s="2" t="str">
        <f t="shared" si="15"/>
        <v>飯南町立赤来中学校</v>
      </c>
      <c r="G271" s="138" t="str">
        <f t="shared" si="17"/>
        <v>赤来中</v>
      </c>
    </row>
    <row r="272" spans="1:7" ht="23.25" hidden="1" customHeight="1">
      <c r="A272" s="2">
        <v>401</v>
      </c>
      <c r="B272" s="2" t="s">
        <v>452</v>
      </c>
      <c r="C272" s="2" t="s">
        <v>75</v>
      </c>
      <c r="D272" s="2" t="s">
        <v>441</v>
      </c>
      <c r="E272" s="2" t="s">
        <v>371</v>
      </c>
      <c r="F272" s="2" t="str">
        <f t="shared" ref="F272:F296" si="18">B272&amp;C272&amp;D272&amp;E272</f>
        <v>益田市立益田小学校</v>
      </c>
      <c r="G272" s="138" t="str">
        <f>D272&amp;"小"</f>
        <v>益田小</v>
      </c>
    </row>
    <row r="273" spans="1:7" ht="23.25" hidden="1" customHeight="1">
      <c r="A273" s="2">
        <v>402</v>
      </c>
      <c r="B273" s="2" t="s">
        <v>452</v>
      </c>
      <c r="C273" s="2" t="s">
        <v>75</v>
      </c>
      <c r="D273" s="2" t="s">
        <v>442</v>
      </c>
      <c r="E273" s="2" t="s">
        <v>371</v>
      </c>
      <c r="F273" s="2" t="str">
        <f t="shared" si="18"/>
        <v>益田市立高津小学校</v>
      </c>
      <c r="G273" s="138" t="str">
        <f t="shared" ref="G273:G286" si="19">D273&amp;"小"</f>
        <v>高津小</v>
      </c>
    </row>
    <row r="274" spans="1:7" ht="23.25" hidden="1" customHeight="1">
      <c r="A274" s="2">
        <v>403</v>
      </c>
      <c r="B274" s="2" t="s">
        <v>452</v>
      </c>
      <c r="C274" s="2" t="s">
        <v>75</v>
      </c>
      <c r="D274" s="2" t="s">
        <v>411</v>
      </c>
      <c r="E274" s="2" t="s">
        <v>371</v>
      </c>
      <c r="F274" s="2" t="str">
        <f t="shared" si="18"/>
        <v>益田市立吉田小学校</v>
      </c>
      <c r="G274" s="138" t="str">
        <f t="shared" si="19"/>
        <v>吉田小</v>
      </c>
    </row>
    <row r="275" spans="1:7" ht="23.25" hidden="1" customHeight="1">
      <c r="A275" s="2">
        <v>404</v>
      </c>
      <c r="B275" s="2" t="s">
        <v>452</v>
      </c>
      <c r="C275" s="2" t="s">
        <v>75</v>
      </c>
      <c r="D275" s="2" t="s">
        <v>443</v>
      </c>
      <c r="E275" s="2" t="s">
        <v>371</v>
      </c>
      <c r="F275" s="2" t="str">
        <f t="shared" si="18"/>
        <v>益田市立吉田南小学校</v>
      </c>
      <c r="G275" s="138" t="str">
        <f t="shared" si="19"/>
        <v>吉田南小</v>
      </c>
    </row>
    <row r="276" spans="1:7" ht="23.25" hidden="1" customHeight="1">
      <c r="A276" s="2">
        <v>405</v>
      </c>
      <c r="B276" s="2" t="s">
        <v>452</v>
      </c>
      <c r="C276" s="2" t="s">
        <v>75</v>
      </c>
      <c r="D276" s="2" t="s">
        <v>348</v>
      </c>
      <c r="E276" s="2" t="s">
        <v>371</v>
      </c>
      <c r="F276" s="2" t="str">
        <f t="shared" si="18"/>
        <v>益田市立安田小学校</v>
      </c>
      <c r="G276" s="138" t="str">
        <f t="shared" si="19"/>
        <v>安田小</v>
      </c>
    </row>
    <row r="277" spans="1:7" ht="23.25" hidden="1" customHeight="1">
      <c r="A277" s="2">
        <v>406</v>
      </c>
      <c r="B277" s="2" t="s">
        <v>452</v>
      </c>
      <c r="C277" s="2" t="s">
        <v>75</v>
      </c>
      <c r="D277" s="2" t="s">
        <v>444</v>
      </c>
      <c r="E277" s="2" t="s">
        <v>371</v>
      </c>
      <c r="F277" s="2" t="str">
        <f t="shared" si="18"/>
        <v>益田市立鎌手小学校</v>
      </c>
      <c r="G277" s="138" t="str">
        <f t="shared" si="19"/>
        <v>鎌手小</v>
      </c>
    </row>
    <row r="278" spans="1:7" ht="23.25" hidden="1" customHeight="1">
      <c r="A278" s="2">
        <v>407</v>
      </c>
      <c r="B278" s="2" t="s">
        <v>452</v>
      </c>
      <c r="C278" s="2" t="s">
        <v>75</v>
      </c>
      <c r="D278" s="2" t="s">
        <v>445</v>
      </c>
      <c r="E278" s="2" t="s">
        <v>371</v>
      </c>
      <c r="F278" s="2" t="str">
        <f t="shared" si="18"/>
        <v>益田市立真砂小学校</v>
      </c>
      <c r="G278" s="138" t="str">
        <f t="shared" si="19"/>
        <v>真砂小</v>
      </c>
    </row>
    <row r="279" spans="1:7" ht="23.25" hidden="1" customHeight="1">
      <c r="A279" s="2">
        <v>408</v>
      </c>
      <c r="B279" s="2" t="s">
        <v>452</v>
      </c>
      <c r="C279" s="2" t="s">
        <v>75</v>
      </c>
      <c r="D279" s="2" t="s">
        <v>446</v>
      </c>
      <c r="E279" s="2" t="s">
        <v>371</v>
      </c>
      <c r="F279" s="2" t="str">
        <f t="shared" si="18"/>
        <v>益田市立豊川小学校</v>
      </c>
      <c r="G279" s="138" t="str">
        <f t="shared" si="19"/>
        <v>豊川小</v>
      </c>
    </row>
    <row r="280" spans="1:7" ht="23.25" hidden="1" customHeight="1">
      <c r="A280" s="2">
        <v>409</v>
      </c>
      <c r="B280" s="2" t="s">
        <v>452</v>
      </c>
      <c r="C280" s="2" t="s">
        <v>75</v>
      </c>
      <c r="D280" s="2" t="s">
        <v>447</v>
      </c>
      <c r="E280" s="2" t="s">
        <v>371</v>
      </c>
      <c r="F280" s="2" t="str">
        <f t="shared" si="18"/>
        <v>益田市立西益田小学校</v>
      </c>
      <c r="G280" s="138" t="str">
        <f t="shared" si="19"/>
        <v>西益田小</v>
      </c>
    </row>
    <row r="281" spans="1:7" ht="23.25" hidden="1" customHeight="1">
      <c r="A281" s="2">
        <v>410</v>
      </c>
      <c r="B281" s="2" t="s">
        <v>452</v>
      </c>
      <c r="C281" s="2" t="s">
        <v>75</v>
      </c>
      <c r="D281" s="2" t="s">
        <v>454</v>
      </c>
      <c r="E281" s="2" t="s">
        <v>371</v>
      </c>
      <c r="F281" s="2" t="str">
        <f t="shared" si="18"/>
        <v>益田市立桂平小学校</v>
      </c>
      <c r="G281" s="138" t="str">
        <f t="shared" si="19"/>
        <v>桂平小</v>
      </c>
    </row>
    <row r="282" spans="1:7" ht="23.25" hidden="1" customHeight="1">
      <c r="A282" s="2">
        <v>411</v>
      </c>
      <c r="B282" s="2" t="s">
        <v>452</v>
      </c>
      <c r="C282" s="2" t="s">
        <v>75</v>
      </c>
      <c r="D282" s="2" t="s">
        <v>453</v>
      </c>
      <c r="E282" s="2" t="s">
        <v>371</v>
      </c>
      <c r="F282" s="2" t="str">
        <f t="shared" si="18"/>
        <v>益田市立戸田小学校</v>
      </c>
      <c r="G282" s="138" t="str">
        <f t="shared" si="19"/>
        <v>戸田小</v>
      </c>
    </row>
    <row r="283" spans="1:7" ht="23.25" hidden="1" customHeight="1">
      <c r="A283" s="2">
        <v>412</v>
      </c>
      <c r="B283" s="2" t="s">
        <v>452</v>
      </c>
      <c r="C283" s="2" t="s">
        <v>75</v>
      </c>
      <c r="D283" s="2" t="s">
        <v>448</v>
      </c>
      <c r="E283" s="2" t="s">
        <v>371</v>
      </c>
      <c r="F283" s="2" t="str">
        <f t="shared" si="18"/>
        <v>益田市立中西小学校</v>
      </c>
      <c r="G283" s="138" t="str">
        <f t="shared" si="19"/>
        <v>中西小</v>
      </c>
    </row>
    <row r="284" spans="1:7" ht="23.25" hidden="1" customHeight="1">
      <c r="A284" s="2">
        <v>413</v>
      </c>
      <c r="B284" s="2" t="s">
        <v>452</v>
      </c>
      <c r="C284" s="2" t="s">
        <v>75</v>
      </c>
      <c r="D284" s="2" t="s">
        <v>449</v>
      </c>
      <c r="E284" s="2" t="s">
        <v>371</v>
      </c>
      <c r="F284" s="2" t="str">
        <f t="shared" si="18"/>
        <v>益田市立東仙道小学校</v>
      </c>
      <c r="G284" s="138" t="str">
        <f t="shared" si="19"/>
        <v>東仙道小</v>
      </c>
    </row>
    <row r="285" spans="1:7" ht="23.25" hidden="1" customHeight="1">
      <c r="A285" s="2">
        <v>414</v>
      </c>
      <c r="B285" s="2" t="s">
        <v>452</v>
      </c>
      <c r="C285" s="2" t="s">
        <v>75</v>
      </c>
      <c r="D285" s="2" t="s">
        <v>450</v>
      </c>
      <c r="E285" s="2" t="s">
        <v>371</v>
      </c>
      <c r="F285" s="2" t="str">
        <f t="shared" si="18"/>
        <v>益田市立都茂小学校</v>
      </c>
      <c r="G285" s="138" t="str">
        <f t="shared" si="19"/>
        <v>都茂小</v>
      </c>
    </row>
    <row r="286" spans="1:7" ht="23.25" hidden="1" customHeight="1">
      <c r="A286" s="2">
        <v>415</v>
      </c>
      <c r="B286" s="2" t="s">
        <v>452</v>
      </c>
      <c r="C286" s="2" t="s">
        <v>75</v>
      </c>
      <c r="D286" s="2" t="s">
        <v>451</v>
      </c>
      <c r="E286" s="2" t="s">
        <v>371</v>
      </c>
      <c r="F286" s="2" t="str">
        <f t="shared" si="18"/>
        <v>益田市立匹見小学校</v>
      </c>
      <c r="G286" s="138" t="str">
        <f t="shared" si="19"/>
        <v>匹見小</v>
      </c>
    </row>
    <row r="287" spans="1:7" ht="23.25" hidden="1" customHeight="1">
      <c r="A287" s="2">
        <v>416</v>
      </c>
      <c r="B287" s="2" t="s">
        <v>459</v>
      </c>
      <c r="C287" s="2" t="s">
        <v>76</v>
      </c>
      <c r="D287" s="2" t="s">
        <v>455</v>
      </c>
      <c r="E287" s="2" t="s">
        <v>371</v>
      </c>
      <c r="F287" s="2" t="str">
        <f t="shared" si="18"/>
        <v>津和野町立津和野小学校</v>
      </c>
      <c r="G287" s="138" t="str">
        <f t="shared" ref="G287:G295" si="20">D287&amp;"小"</f>
        <v>津和野小</v>
      </c>
    </row>
    <row r="288" spans="1:7" ht="23.25" hidden="1" customHeight="1">
      <c r="A288" s="2">
        <v>417</v>
      </c>
      <c r="B288" s="2" t="s">
        <v>459</v>
      </c>
      <c r="C288" s="2" t="s">
        <v>76</v>
      </c>
      <c r="D288" s="2" t="s">
        <v>456</v>
      </c>
      <c r="E288" s="2" t="s">
        <v>371</v>
      </c>
      <c r="F288" s="2" t="str">
        <f t="shared" si="18"/>
        <v>津和野町立木部小学校</v>
      </c>
      <c r="G288" s="138" t="str">
        <f t="shared" si="20"/>
        <v>木部小</v>
      </c>
    </row>
    <row r="289" spans="1:7" ht="23.25" hidden="1" customHeight="1">
      <c r="A289" s="2">
        <v>418</v>
      </c>
      <c r="B289" s="2" t="s">
        <v>459</v>
      </c>
      <c r="C289" s="2" t="s">
        <v>76</v>
      </c>
      <c r="D289" s="2" t="s">
        <v>457</v>
      </c>
      <c r="E289" s="2" t="s">
        <v>371</v>
      </c>
      <c r="F289" s="2" t="str">
        <f t="shared" si="18"/>
        <v>津和野町立日原小学校</v>
      </c>
      <c r="G289" s="138" t="str">
        <f t="shared" si="20"/>
        <v>日原小</v>
      </c>
    </row>
    <row r="290" spans="1:7" ht="23.25" hidden="1" customHeight="1">
      <c r="A290" s="2">
        <v>419</v>
      </c>
      <c r="B290" s="2" t="s">
        <v>459</v>
      </c>
      <c r="C290" s="2" t="s">
        <v>76</v>
      </c>
      <c r="D290" s="2" t="s">
        <v>458</v>
      </c>
      <c r="E290" s="2" t="s">
        <v>371</v>
      </c>
      <c r="F290" s="2" t="str">
        <f t="shared" si="18"/>
        <v>津和野町立青原小学校</v>
      </c>
      <c r="G290" s="138" t="str">
        <f t="shared" si="20"/>
        <v>青原小</v>
      </c>
    </row>
    <row r="291" spans="1:7" ht="23.25" hidden="1" customHeight="1">
      <c r="A291" s="2">
        <v>420</v>
      </c>
      <c r="B291" s="2" t="s">
        <v>466</v>
      </c>
      <c r="C291" s="2" t="s">
        <v>76</v>
      </c>
      <c r="D291" s="2" t="s">
        <v>460</v>
      </c>
      <c r="E291" s="2" t="s">
        <v>371</v>
      </c>
      <c r="F291" s="2" t="str">
        <f t="shared" si="18"/>
        <v>吉賀町立柿木小学校</v>
      </c>
      <c r="G291" s="138" t="str">
        <f t="shared" si="20"/>
        <v>柿木小</v>
      </c>
    </row>
    <row r="292" spans="1:7" ht="23.25" hidden="1" customHeight="1">
      <c r="A292" s="2">
        <v>421</v>
      </c>
      <c r="B292" s="2" t="s">
        <v>466</v>
      </c>
      <c r="C292" s="2" t="s">
        <v>76</v>
      </c>
      <c r="D292" s="2" t="s">
        <v>461</v>
      </c>
      <c r="E292" s="2" t="s">
        <v>371</v>
      </c>
      <c r="F292" s="2" t="str">
        <f t="shared" si="18"/>
        <v>吉賀町立七日市小学校</v>
      </c>
      <c r="G292" s="138" t="str">
        <f t="shared" si="20"/>
        <v>七日市小</v>
      </c>
    </row>
    <row r="293" spans="1:7" ht="23.25" hidden="1" customHeight="1">
      <c r="A293" s="2">
        <v>422</v>
      </c>
      <c r="B293" s="2" t="s">
        <v>466</v>
      </c>
      <c r="C293" s="2" t="s">
        <v>76</v>
      </c>
      <c r="D293" s="2" t="s">
        <v>462</v>
      </c>
      <c r="E293" s="2" t="s">
        <v>371</v>
      </c>
      <c r="F293" s="2" t="str">
        <f t="shared" si="18"/>
        <v>吉賀町立朝倉小学校</v>
      </c>
      <c r="G293" s="138" t="str">
        <f t="shared" si="20"/>
        <v>朝倉小</v>
      </c>
    </row>
    <row r="294" spans="1:7" ht="23.25" hidden="1" customHeight="1">
      <c r="A294" s="2">
        <v>423</v>
      </c>
      <c r="B294" s="2" t="s">
        <v>466</v>
      </c>
      <c r="C294" s="2" t="s">
        <v>76</v>
      </c>
      <c r="D294" s="2" t="s">
        <v>463</v>
      </c>
      <c r="E294" s="2" t="s">
        <v>371</v>
      </c>
      <c r="F294" s="2" t="str">
        <f t="shared" si="18"/>
        <v>吉賀町立六日市小学校</v>
      </c>
      <c r="G294" s="138" t="str">
        <f t="shared" si="20"/>
        <v>六日市小</v>
      </c>
    </row>
    <row r="295" spans="1:7" ht="23.25" hidden="1" customHeight="1">
      <c r="A295" s="2">
        <v>424</v>
      </c>
      <c r="B295" s="2" t="s">
        <v>466</v>
      </c>
      <c r="C295" s="2" t="s">
        <v>76</v>
      </c>
      <c r="D295" s="2" t="s">
        <v>464</v>
      </c>
      <c r="E295" s="2" t="s">
        <v>371</v>
      </c>
      <c r="F295" s="2" t="str">
        <f t="shared" si="18"/>
        <v>吉賀町立蔵木小学校</v>
      </c>
      <c r="G295" s="138" t="str">
        <f t="shared" si="20"/>
        <v>蔵木小</v>
      </c>
    </row>
    <row r="296" spans="1:7" ht="23.25" hidden="1" customHeight="1">
      <c r="A296" s="2">
        <v>425</v>
      </c>
      <c r="B296" s="2" t="s">
        <v>452</v>
      </c>
      <c r="C296" s="2" t="s">
        <v>75</v>
      </c>
      <c r="D296" s="2" t="s">
        <v>441</v>
      </c>
      <c r="E296" s="2" t="s">
        <v>358</v>
      </c>
      <c r="F296" s="2" t="str">
        <f t="shared" si="18"/>
        <v>益田市立益田中学校</v>
      </c>
      <c r="G296" s="138" t="str">
        <f>D296&amp;"中"</f>
        <v>益田中</v>
      </c>
    </row>
    <row r="297" spans="1:7" ht="23.25" hidden="1" customHeight="1">
      <c r="A297" s="2">
        <v>426</v>
      </c>
      <c r="B297" s="2" t="s">
        <v>452</v>
      </c>
      <c r="C297" s="2" t="s">
        <v>75</v>
      </c>
      <c r="D297" s="2" t="s">
        <v>442</v>
      </c>
      <c r="E297" s="2" t="s">
        <v>358</v>
      </c>
      <c r="F297" s="2" t="str">
        <f t="shared" ref="F297:F305" si="21">B297&amp;C297&amp;D297&amp;E297</f>
        <v>益田市立高津中学校</v>
      </c>
      <c r="G297" s="138" t="str">
        <f t="shared" ref="G297:G305" si="22">D297&amp;"中"</f>
        <v>高津中</v>
      </c>
    </row>
    <row r="298" spans="1:7" ht="23.25" hidden="1" customHeight="1">
      <c r="A298" s="2">
        <v>427</v>
      </c>
      <c r="B298" s="2" t="s">
        <v>452</v>
      </c>
      <c r="C298" s="2" t="s">
        <v>75</v>
      </c>
      <c r="D298" s="2" t="s">
        <v>467</v>
      </c>
      <c r="E298" s="2" t="s">
        <v>358</v>
      </c>
      <c r="F298" s="2" t="str">
        <f t="shared" si="21"/>
        <v>益田市立益田東中学校</v>
      </c>
      <c r="G298" s="138" t="str">
        <f t="shared" si="22"/>
        <v>益田東中</v>
      </c>
    </row>
    <row r="299" spans="1:7" ht="23.25" hidden="1" customHeight="1">
      <c r="A299" s="2">
        <v>428</v>
      </c>
      <c r="B299" s="2" t="s">
        <v>452</v>
      </c>
      <c r="C299" s="2" t="s">
        <v>75</v>
      </c>
      <c r="D299" s="2" t="s">
        <v>468</v>
      </c>
      <c r="E299" s="2" t="s">
        <v>358</v>
      </c>
      <c r="F299" s="2" t="str">
        <f t="shared" si="21"/>
        <v>益田市立東陽中学校</v>
      </c>
      <c r="G299" s="138" t="str">
        <f t="shared" si="22"/>
        <v>東陽中</v>
      </c>
    </row>
    <row r="300" spans="1:7" ht="23.25" hidden="1" customHeight="1">
      <c r="A300" s="2">
        <v>429</v>
      </c>
      <c r="B300" s="2" t="s">
        <v>452</v>
      </c>
      <c r="C300" s="2" t="s">
        <v>75</v>
      </c>
      <c r="D300" s="2" t="s">
        <v>420</v>
      </c>
      <c r="E300" s="2" t="s">
        <v>358</v>
      </c>
      <c r="F300" s="2" t="str">
        <f t="shared" si="21"/>
        <v>益田市立横田中学校</v>
      </c>
      <c r="G300" s="138" t="str">
        <f t="shared" si="22"/>
        <v>横田中</v>
      </c>
    </row>
    <row r="301" spans="1:7" ht="23.25" hidden="1" customHeight="1">
      <c r="A301" s="2">
        <v>430</v>
      </c>
      <c r="B301" s="2" t="s">
        <v>452</v>
      </c>
      <c r="C301" s="2" t="s">
        <v>75</v>
      </c>
      <c r="D301" s="2" t="s">
        <v>469</v>
      </c>
      <c r="E301" s="2" t="s">
        <v>358</v>
      </c>
      <c r="F301" s="2" t="str">
        <f t="shared" si="21"/>
        <v>益田市立小野中学校</v>
      </c>
      <c r="G301" s="138" t="str">
        <f t="shared" si="22"/>
        <v>小野中</v>
      </c>
    </row>
    <row r="302" spans="1:7" ht="23.25" hidden="1" customHeight="1">
      <c r="A302" s="2">
        <v>431</v>
      </c>
      <c r="B302" s="2" t="s">
        <v>452</v>
      </c>
      <c r="C302" s="2" t="s">
        <v>75</v>
      </c>
      <c r="D302" s="2" t="s">
        <v>448</v>
      </c>
      <c r="E302" s="2" t="s">
        <v>358</v>
      </c>
      <c r="F302" s="2" t="str">
        <f t="shared" si="21"/>
        <v>益田市立中西中学校</v>
      </c>
      <c r="G302" s="138" t="str">
        <f t="shared" si="22"/>
        <v>中西中</v>
      </c>
    </row>
    <row r="303" spans="1:7" ht="23.25" hidden="1" customHeight="1">
      <c r="A303" s="2">
        <v>432</v>
      </c>
      <c r="B303" s="2" t="s">
        <v>452</v>
      </c>
      <c r="C303" s="2" t="s">
        <v>75</v>
      </c>
      <c r="D303" s="2" t="s">
        <v>470</v>
      </c>
      <c r="E303" s="2" t="s">
        <v>358</v>
      </c>
      <c r="F303" s="2" t="str">
        <f t="shared" si="21"/>
        <v>益田市立美都中学校</v>
      </c>
      <c r="G303" s="138" t="str">
        <f t="shared" si="22"/>
        <v>美都中</v>
      </c>
    </row>
    <row r="304" spans="1:7" ht="23.25" hidden="1" customHeight="1">
      <c r="A304" s="2">
        <v>433</v>
      </c>
      <c r="B304" s="2" t="s">
        <v>452</v>
      </c>
      <c r="C304" s="2" t="s">
        <v>75</v>
      </c>
      <c r="D304" s="2" t="s">
        <v>451</v>
      </c>
      <c r="E304" s="2" t="s">
        <v>358</v>
      </c>
      <c r="F304" s="2" t="str">
        <f t="shared" si="21"/>
        <v>益田市立匹見中学校</v>
      </c>
      <c r="G304" s="138" t="str">
        <f t="shared" si="22"/>
        <v>匹見中</v>
      </c>
    </row>
    <row r="305" spans="1:7" ht="23.25" hidden="1" customHeight="1">
      <c r="A305" s="2">
        <v>434</v>
      </c>
      <c r="B305" s="2" t="s">
        <v>459</v>
      </c>
      <c r="C305" s="2" t="s">
        <v>76</v>
      </c>
      <c r="D305" s="2" t="s">
        <v>455</v>
      </c>
      <c r="E305" s="2" t="s">
        <v>358</v>
      </c>
      <c r="F305" s="2" t="str">
        <f t="shared" si="21"/>
        <v>津和野町立津和野中学校</v>
      </c>
      <c r="G305" s="138" t="str">
        <f t="shared" si="22"/>
        <v>津和野中</v>
      </c>
    </row>
    <row r="306" spans="1:7" ht="23.25" hidden="1" customHeight="1">
      <c r="A306" s="2">
        <v>435</v>
      </c>
      <c r="B306" s="2" t="s">
        <v>459</v>
      </c>
      <c r="C306" s="2" t="s">
        <v>76</v>
      </c>
      <c r="D306" s="2" t="s">
        <v>457</v>
      </c>
      <c r="E306" s="2" t="s">
        <v>358</v>
      </c>
      <c r="F306" s="2" t="str">
        <f>B306&amp;C306&amp;D306&amp;E306</f>
        <v>津和野町立日原中学校</v>
      </c>
      <c r="G306" s="138" t="str">
        <f>D306&amp;"中"</f>
        <v>日原中</v>
      </c>
    </row>
    <row r="307" spans="1:7" ht="23.25" hidden="1" customHeight="1">
      <c r="A307" s="2">
        <v>436</v>
      </c>
      <c r="B307" s="2" t="s">
        <v>466</v>
      </c>
      <c r="C307" s="2" t="s">
        <v>76</v>
      </c>
      <c r="D307" s="2" t="s">
        <v>460</v>
      </c>
      <c r="E307" s="2" t="s">
        <v>358</v>
      </c>
      <c r="F307" s="2" t="str">
        <f>B307&amp;C307&amp;D307&amp;E307</f>
        <v>吉賀町立柿木中学校</v>
      </c>
      <c r="G307" s="138" t="str">
        <f>D307&amp;"中"</f>
        <v>柿木中</v>
      </c>
    </row>
    <row r="308" spans="1:7" ht="23.25" hidden="1" customHeight="1">
      <c r="A308" s="2">
        <v>437</v>
      </c>
      <c r="B308" s="2" t="s">
        <v>466</v>
      </c>
      <c r="C308" s="2" t="s">
        <v>76</v>
      </c>
      <c r="D308" s="2" t="s">
        <v>465</v>
      </c>
      <c r="E308" s="2" t="s">
        <v>358</v>
      </c>
      <c r="F308" s="2" t="str">
        <f>B308&amp;C308&amp;D308&amp;E308</f>
        <v>吉賀町立吉賀中学校</v>
      </c>
      <c r="G308" s="138" t="str">
        <f>D308&amp;"中"</f>
        <v>吉賀中</v>
      </c>
    </row>
    <row r="309" spans="1:7" ht="23.25" hidden="1" customHeight="1">
      <c r="A309" s="2">
        <v>438</v>
      </c>
      <c r="B309" s="2" t="s">
        <v>466</v>
      </c>
      <c r="C309" s="2" t="s">
        <v>76</v>
      </c>
      <c r="D309" s="2" t="s">
        <v>463</v>
      </c>
      <c r="E309" s="2" t="s">
        <v>358</v>
      </c>
      <c r="F309" s="2" t="str">
        <f>B309&amp;C309&amp;D309&amp;E309</f>
        <v>吉賀町立六日市中学校</v>
      </c>
      <c r="G309" s="138" t="str">
        <f>D309&amp;"中"</f>
        <v>六日市中</v>
      </c>
    </row>
    <row r="310" spans="1:7" ht="23.25" hidden="1" customHeight="1">
      <c r="A310" s="2">
        <v>501</v>
      </c>
      <c r="B310" s="2" t="s">
        <v>474</v>
      </c>
      <c r="C310" s="2" t="s">
        <v>76</v>
      </c>
      <c r="D310" s="2" t="s">
        <v>481</v>
      </c>
      <c r="E310" s="2" t="s">
        <v>371</v>
      </c>
      <c r="F310" s="2" t="str">
        <f>B310&amp;C310&amp;D310&amp;E310</f>
        <v>海士町立福井小学校</v>
      </c>
      <c r="G310" s="138" t="str">
        <f>D310&amp;"小"</f>
        <v>福井小</v>
      </c>
    </row>
    <row r="311" spans="1:7" ht="23.25" hidden="1" customHeight="1">
      <c r="A311" s="2">
        <v>502</v>
      </c>
      <c r="B311" s="2" t="s">
        <v>474</v>
      </c>
      <c r="C311" s="2" t="s">
        <v>76</v>
      </c>
      <c r="D311" s="2" t="s">
        <v>473</v>
      </c>
      <c r="E311" s="2" t="s">
        <v>371</v>
      </c>
      <c r="F311" s="2" t="str">
        <f t="shared" ref="F311:F321" si="23">B311&amp;C311&amp;D311&amp;E311</f>
        <v>海士町立海士小学校</v>
      </c>
      <c r="G311" s="138" t="str">
        <f t="shared" ref="G311:G320" si="24">D311&amp;"小"</f>
        <v>海士小</v>
      </c>
    </row>
    <row r="312" spans="1:7" ht="23.25" hidden="1" customHeight="1">
      <c r="A312" s="2">
        <v>503</v>
      </c>
      <c r="B312" s="2" t="s">
        <v>476</v>
      </c>
      <c r="C312" s="2" t="s">
        <v>76</v>
      </c>
      <c r="D312" s="2" t="s">
        <v>475</v>
      </c>
      <c r="E312" s="2" t="s">
        <v>371</v>
      </c>
      <c r="F312" s="2" t="str">
        <f t="shared" si="23"/>
        <v>西ノ島町立西ノ島小学校</v>
      </c>
      <c r="G312" s="138" t="str">
        <f t="shared" si="24"/>
        <v>西ノ島小</v>
      </c>
    </row>
    <row r="313" spans="1:7" ht="23.25" hidden="1" customHeight="1">
      <c r="A313" s="2">
        <v>504</v>
      </c>
      <c r="B313" s="2" t="s">
        <v>478</v>
      </c>
      <c r="C313" s="2" t="s">
        <v>480</v>
      </c>
      <c r="D313" s="2" t="s">
        <v>477</v>
      </c>
      <c r="E313" s="2" t="s">
        <v>371</v>
      </c>
      <c r="F313" s="2" t="str">
        <f t="shared" si="23"/>
        <v>知夫村立知夫小学校</v>
      </c>
      <c r="G313" s="138" t="str">
        <f t="shared" si="24"/>
        <v>知夫小</v>
      </c>
    </row>
    <row r="314" spans="1:7" ht="23.25" hidden="1" customHeight="1">
      <c r="A314" s="2">
        <v>505</v>
      </c>
      <c r="B314" s="2" t="s">
        <v>479</v>
      </c>
      <c r="C314" s="2" t="s">
        <v>76</v>
      </c>
      <c r="D314" s="2" t="s">
        <v>482</v>
      </c>
      <c r="E314" s="2" t="s">
        <v>371</v>
      </c>
      <c r="F314" s="2" t="str">
        <f t="shared" si="23"/>
        <v>隠岐の島町立西郷小学校</v>
      </c>
      <c r="G314" s="138" t="str">
        <f t="shared" si="24"/>
        <v>西郷小</v>
      </c>
    </row>
    <row r="315" spans="1:7" ht="23.25" hidden="1" customHeight="1">
      <c r="A315" s="2">
        <v>506</v>
      </c>
      <c r="B315" s="2" t="s">
        <v>479</v>
      </c>
      <c r="C315" s="2" t="s">
        <v>76</v>
      </c>
      <c r="D315" s="2" t="s">
        <v>483</v>
      </c>
      <c r="E315" s="2" t="s">
        <v>371</v>
      </c>
      <c r="F315" s="2" t="str">
        <f t="shared" si="23"/>
        <v>隠岐の島町立中条小学校</v>
      </c>
      <c r="G315" s="138" t="str">
        <f t="shared" si="24"/>
        <v>中条小</v>
      </c>
    </row>
    <row r="316" spans="1:7" ht="23.25" hidden="1" customHeight="1">
      <c r="A316" s="2">
        <v>507</v>
      </c>
      <c r="B316" s="2" t="s">
        <v>479</v>
      </c>
      <c r="C316" s="2" t="s">
        <v>76</v>
      </c>
      <c r="D316" s="2" t="s">
        <v>484</v>
      </c>
      <c r="E316" s="2" t="s">
        <v>371</v>
      </c>
      <c r="F316" s="2" t="str">
        <f t="shared" si="23"/>
        <v>隠岐の島町立有木小学校</v>
      </c>
      <c r="G316" s="138" t="str">
        <f t="shared" si="24"/>
        <v>有木小</v>
      </c>
    </row>
    <row r="317" spans="1:7" ht="23.25" hidden="1" customHeight="1">
      <c r="A317" s="2">
        <v>508</v>
      </c>
      <c r="B317" s="2" t="s">
        <v>479</v>
      </c>
      <c r="C317" s="2" t="s">
        <v>76</v>
      </c>
      <c r="D317" s="2" t="s">
        <v>485</v>
      </c>
      <c r="E317" s="2" t="s">
        <v>371</v>
      </c>
      <c r="F317" s="2" t="str">
        <f t="shared" si="23"/>
        <v>隠岐の島町立磯小学校</v>
      </c>
      <c r="G317" s="138" t="str">
        <f t="shared" si="24"/>
        <v>磯小</v>
      </c>
    </row>
    <row r="318" spans="1:7" ht="23.25" hidden="1" customHeight="1">
      <c r="A318" s="2">
        <v>509</v>
      </c>
      <c r="B318" s="2" t="s">
        <v>479</v>
      </c>
      <c r="C318" s="2" t="s">
        <v>76</v>
      </c>
      <c r="D318" s="2" t="s">
        <v>486</v>
      </c>
      <c r="E318" s="2" t="s">
        <v>371</v>
      </c>
      <c r="F318" s="2" t="str">
        <f t="shared" si="23"/>
        <v>隠岐の島町立北小学校</v>
      </c>
      <c r="G318" s="138" t="str">
        <f t="shared" si="24"/>
        <v>北小</v>
      </c>
    </row>
    <row r="319" spans="1:7" ht="23.25" hidden="1" customHeight="1">
      <c r="A319" s="2">
        <v>510</v>
      </c>
      <c r="B319" s="2" t="s">
        <v>479</v>
      </c>
      <c r="C319" s="2" t="s">
        <v>76</v>
      </c>
      <c r="D319" s="2" t="s">
        <v>487</v>
      </c>
      <c r="E319" s="2" t="s">
        <v>371</v>
      </c>
      <c r="F319" s="2" t="str">
        <f t="shared" si="23"/>
        <v>隠岐の島町立五箇小学校</v>
      </c>
      <c r="G319" s="138" t="str">
        <f t="shared" si="24"/>
        <v>五箇小</v>
      </c>
    </row>
    <row r="320" spans="1:7" ht="23.25" hidden="1" customHeight="1">
      <c r="A320" s="2">
        <v>511</v>
      </c>
      <c r="B320" s="2" t="s">
        <v>479</v>
      </c>
      <c r="C320" s="2" t="s">
        <v>76</v>
      </c>
      <c r="D320" s="2" t="s">
        <v>488</v>
      </c>
      <c r="E320" s="2" t="s">
        <v>371</v>
      </c>
      <c r="F320" s="2" t="str">
        <f t="shared" si="23"/>
        <v>隠岐の島町立都万小学校</v>
      </c>
      <c r="G320" s="138" t="str">
        <f t="shared" si="24"/>
        <v>都万小</v>
      </c>
    </row>
    <row r="321" spans="1:7" ht="23.25" hidden="1" customHeight="1">
      <c r="A321" s="2">
        <v>512</v>
      </c>
      <c r="B321" s="2" t="s">
        <v>474</v>
      </c>
      <c r="C321" s="2" t="s">
        <v>76</v>
      </c>
      <c r="D321" s="2" t="s">
        <v>473</v>
      </c>
      <c r="E321" s="2" t="s">
        <v>358</v>
      </c>
      <c r="F321" s="2" t="str">
        <f t="shared" si="23"/>
        <v>海士町立海士中学校</v>
      </c>
      <c r="G321" s="138" t="str">
        <f>D321&amp;"中"</f>
        <v>海士中</v>
      </c>
    </row>
    <row r="322" spans="1:7" ht="23.25" hidden="1" customHeight="1">
      <c r="A322" s="2">
        <v>513</v>
      </c>
      <c r="B322" s="2" t="s">
        <v>476</v>
      </c>
      <c r="C322" s="2" t="s">
        <v>76</v>
      </c>
      <c r="D322" s="2" t="s">
        <v>475</v>
      </c>
      <c r="E322" s="2" t="s">
        <v>358</v>
      </c>
      <c r="F322" s="2" t="str">
        <f t="shared" ref="F322:F327" si="25">B322&amp;C322&amp;D322&amp;E322</f>
        <v>西ノ島町立西ノ島中学校</v>
      </c>
      <c r="G322" s="138" t="str">
        <f t="shared" ref="G322:G327" si="26">D322&amp;"中"</f>
        <v>西ノ島中</v>
      </c>
    </row>
    <row r="323" spans="1:7" ht="23.25" hidden="1" customHeight="1">
      <c r="A323" s="2">
        <v>514</v>
      </c>
      <c r="B323" s="2" t="s">
        <v>478</v>
      </c>
      <c r="C323" s="2" t="s">
        <v>480</v>
      </c>
      <c r="D323" s="2" t="s">
        <v>477</v>
      </c>
      <c r="E323" s="2" t="s">
        <v>358</v>
      </c>
      <c r="F323" s="2" t="str">
        <f t="shared" si="25"/>
        <v>知夫村立知夫中学校</v>
      </c>
      <c r="G323" s="138" t="str">
        <f t="shared" si="26"/>
        <v>知夫中</v>
      </c>
    </row>
    <row r="324" spans="1:7" ht="23.25" hidden="1" customHeight="1">
      <c r="A324" s="2">
        <v>515</v>
      </c>
      <c r="B324" s="2" t="s">
        <v>479</v>
      </c>
      <c r="C324" s="2" t="s">
        <v>76</v>
      </c>
      <c r="D324" s="2" t="s">
        <v>482</v>
      </c>
      <c r="E324" s="2" t="s">
        <v>358</v>
      </c>
      <c r="F324" s="2" t="str">
        <f t="shared" si="25"/>
        <v>隠岐の島町立西郷中学校</v>
      </c>
      <c r="G324" s="138" t="str">
        <f t="shared" si="26"/>
        <v>西郷中</v>
      </c>
    </row>
    <row r="325" spans="1:7" ht="23.25" hidden="1" customHeight="1">
      <c r="A325" s="2">
        <v>516</v>
      </c>
      <c r="B325" s="2" t="s">
        <v>479</v>
      </c>
      <c r="C325" s="2" t="s">
        <v>76</v>
      </c>
      <c r="D325" s="2" t="s">
        <v>489</v>
      </c>
      <c r="E325" s="2" t="s">
        <v>358</v>
      </c>
      <c r="F325" s="2" t="str">
        <f t="shared" si="25"/>
        <v>隠岐の島町立西郷南中学校</v>
      </c>
      <c r="G325" s="138" t="str">
        <f t="shared" si="26"/>
        <v>西郷南中</v>
      </c>
    </row>
    <row r="326" spans="1:7" ht="23.25" hidden="1" customHeight="1">
      <c r="A326" s="2">
        <v>517</v>
      </c>
      <c r="B326" s="2" t="s">
        <v>479</v>
      </c>
      <c r="C326" s="2" t="s">
        <v>76</v>
      </c>
      <c r="D326" s="2" t="s">
        <v>487</v>
      </c>
      <c r="E326" s="2" t="s">
        <v>358</v>
      </c>
      <c r="F326" s="2" t="str">
        <f t="shared" si="25"/>
        <v>隠岐の島町立五箇中学校</v>
      </c>
      <c r="G326" s="138" t="str">
        <f t="shared" si="26"/>
        <v>五箇中</v>
      </c>
    </row>
    <row r="327" spans="1:7" ht="23.25" hidden="1" customHeight="1">
      <c r="A327" s="2">
        <v>518</v>
      </c>
      <c r="B327" s="2" t="s">
        <v>479</v>
      </c>
      <c r="C327" s="2" t="s">
        <v>76</v>
      </c>
      <c r="D327" s="2" t="s">
        <v>488</v>
      </c>
      <c r="E327" s="2" t="s">
        <v>358</v>
      </c>
      <c r="F327" s="2" t="str">
        <f t="shared" si="25"/>
        <v>隠岐の島町立都万中学校</v>
      </c>
      <c r="G327" s="138" t="str">
        <f t="shared" si="26"/>
        <v>都万中</v>
      </c>
    </row>
    <row r="328" spans="1:7" ht="23.25" hidden="1" customHeight="1"/>
    <row r="329" spans="1:7" ht="23.25" hidden="1" customHeight="1"/>
    <row r="330" spans="1:7" ht="23.25" hidden="1" customHeight="1"/>
    <row r="331" spans="1:7" ht="23.25" hidden="1" customHeight="1"/>
    <row r="332" spans="1:7" ht="23.25" hidden="1" customHeight="1"/>
    <row r="333" spans="1:7" ht="23.25" hidden="1" customHeight="1"/>
    <row r="334" spans="1:7" ht="23.25" hidden="1" customHeight="1"/>
    <row r="335" spans="1:7" ht="23.25" hidden="1" customHeight="1"/>
    <row r="336" spans="1:7" ht="23.25" hidden="1" customHeight="1"/>
    <row r="337" ht="23.25" hidden="1" customHeight="1"/>
    <row r="338" ht="23.25" hidden="1" customHeight="1"/>
    <row r="339" ht="23.25" hidden="1" customHeight="1"/>
    <row r="340" ht="23.25" hidden="1" customHeight="1"/>
    <row r="341" ht="23.25" hidden="1" customHeight="1"/>
    <row r="342" ht="23.25" hidden="1" customHeight="1"/>
    <row r="343" ht="23.25" hidden="1" customHeight="1"/>
    <row r="344" ht="23.25" hidden="1" customHeight="1"/>
    <row r="345" ht="23.25" hidden="1" customHeight="1"/>
    <row r="346" ht="23.25" hidden="1" customHeight="1"/>
    <row r="347" ht="23.25" hidden="1" customHeight="1"/>
    <row r="348" ht="23.25" hidden="1" customHeight="1"/>
    <row r="349" ht="23.25" hidden="1" customHeight="1"/>
    <row r="350" ht="23.25" hidden="1" customHeight="1"/>
    <row r="351" ht="23.25" hidden="1" customHeight="1"/>
    <row r="352" ht="23.25" hidden="1" customHeight="1"/>
    <row r="353" ht="23.25" hidden="1" customHeight="1"/>
    <row r="354" ht="23.25" hidden="1" customHeight="1"/>
    <row r="355" ht="23.25" hidden="1" customHeight="1"/>
    <row r="356" ht="23.25" hidden="1" customHeight="1"/>
    <row r="357" ht="23.25" hidden="1" customHeight="1"/>
    <row r="358" ht="23.25" hidden="1" customHeight="1"/>
    <row r="359" ht="23.25" hidden="1" customHeight="1"/>
    <row r="360" ht="23.25" hidden="1" customHeight="1"/>
    <row r="361" ht="23.25" hidden="1" customHeight="1"/>
    <row r="362" ht="23.25" hidden="1" customHeight="1"/>
    <row r="363" ht="23.25" hidden="1" customHeight="1"/>
    <row r="364" ht="23.25" hidden="1" customHeight="1"/>
    <row r="365" ht="23.25" hidden="1" customHeight="1"/>
    <row r="366" ht="23.25" hidden="1" customHeight="1"/>
    <row r="367" ht="23.25" hidden="1" customHeight="1"/>
    <row r="368" ht="23.25" hidden="1" customHeight="1"/>
    <row r="369" ht="23.25" hidden="1" customHeight="1"/>
    <row r="370" ht="23.25" hidden="1" customHeight="1"/>
    <row r="371" ht="23.25" hidden="1" customHeight="1"/>
    <row r="372" ht="23.25" hidden="1" customHeight="1"/>
    <row r="373" ht="23.25" hidden="1" customHeight="1"/>
    <row r="374" ht="23.25" hidden="1" customHeight="1"/>
    <row r="375" ht="23.25" hidden="1" customHeight="1"/>
    <row r="376" ht="23.25" hidden="1" customHeight="1"/>
    <row r="377" ht="23.25" hidden="1" customHeight="1"/>
    <row r="378" ht="23.25" hidden="1" customHeight="1"/>
    <row r="379" ht="23.25" hidden="1" customHeight="1"/>
    <row r="380" ht="23.25" hidden="1" customHeight="1"/>
    <row r="381" ht="23.25" hidden="1" customHeight="1"/>
    <row r="382" ht="23.25" hidden="1" customHeight="1"/>
    <row r="383" ht="23.25" hidden="1" customHeight="1"/>
    <row r="384" ht="23.25" hidden="1" customHeight="1"/>
    <row r="385" ht="23.25" hidden="1" customHeight="1"/>
    <row r="386" ht="23.25" hidden="1" customHeight="1"/>
    <row r="387" ht="23.25" hidden="1" customHeight="1"/>
    <row r="388" ht="23.25" hidden="1" customHeight="1"/>
    <row r="389" ht="23.25" hidden="1" customHeight="1"/>
    <row r="390" ht="23.25" hidden="1" customHeight="1"/>
    <row r="391" ht="23.25" hidden="1" customHeight="1"/>
    <row r="392" ht="23.25" hidden="1" customHeight="1"/>
    <row r="393" ht="23.25" hidden="1" customHeight="1"/>
    <row r="394" ht="23.25" hidden="1" customHeight="1"/>
    <row r="395" ht="23.25" hidden="1" customHeight="1"/>
    <row r="396" ht="23.25" hidden="1" customHeight="1"/>
    <row r="397" ht="23.25" hidden="1" customHeight="1"/>
    <row r="398" ht="23.25" hidden="1" customHeight="1"/>
    <row r="399" ht="23.25" hidden="1" customHeight="1"/>
    <row r="400" ht="23.25" hidden="1" customHeight="1"/>
    <row r="401" ht="23.25" hidden="1" customHeight="1"/>
    <row r="402" ht="23.25" hidden="1" customHeight="1"/>
    <row r="403" ht="23.25" hidden="1" customHeight="1"/>
    <row r="404" ht="23.25" hidden="1" customHeight="1"/>
    <row r="405" ht="23.25" hidden="1" customHeight="1"/>
    <row r="406" ht="23.25" hidden="1" customHeight="1"/>
    <row r="407" ht="23.25" hidden="1" customHeight="1"/>
    <row r="408" ht="23.25" hidden="1" customHeight="1"/>
    <row r="409" ht="23.25" hidden="1" customHeight="1"/>
    <row r="410" ht="23.25" hidden="1" customHeight="1"/>
    <row r="411" ht="23.25" hidden="1" customHeight="1"/>
    <row r="412" ht="23.25" hidden="1" customHeight="1"/>
    <row r="413" ht="23.25" hidden="1" customHeight="1"/>
    <row r="414" ht="23.25" hidden="1" customHeight="1"/>
    <row r="415" ht="23.25" hidden="1" customHeight="1"/>
    <row r="416" ht="23.25" hidden="1" customHeight="1"/>
    <row r="417" ht="23.25" hidden="1" customHeight="1"/>
    <row r="418" ht="23.25" hidden="1" customHeight="1"/>
    <row r="419" ht="23.25" hidden="1" customHeight="1"/>
    <row r="420" ht="23.25" hidden="1" customHeight="1"/>
    <row r="421" ht="23.25" hidden="1" customHeight="1"/>
    <row r="422" ht="23.25" hidden="1" customHeight="1"/>
    <row r="423" ht="23.25" hidden="1" customHeight="1"/>
    <row r="424" ht="23.25" hidden="1" customHeight="1"/>
    <row r="425" ht="23.25" hidden="1" customHeight="1"/>
    <row r="426" ht="23.25" hidden="1" customHeight="1"/>
    <row r="427" ht="23.25" hidden="1" customHeight="1"/>
    <row r="428" ht="23.25" hidden="1" customHeight="1"/>
    <row r="429" ht="23.25" hidden="1" customHeight="1"/>
    <row r="430" ht="23.25" hidden="1" customHeight="1"/>
    <row r="431" ht="23.25" hidden="1" customHeight="1"/>
    <row r="432" ht="23.25" hidden="1" customHeight="1"/>
    <row r="433" ht="23.25" hidden="1" customHeight="1"/>
    <row r="434" ht="23.25" hidden="1" customHeight="1"/>
    <row r="435" ht="23.25" hidden="1" customHeight="1"/>
    <row r="436" ht="23.25" hidden="1" customHeight="1"/>
    <row r="437" ht="23.25" hidden="1" customHeight="1"/>
    <row r="438" ht="23.25" hidden="1" customHeight="1"/>
    <row r="439" ht="23.25" hidden="1" customHeight="1"/>
    <row r="440" ht="23.25" hidden="1" customHeight="1"/>
    <row r="441" ht="23.25" hidden="1" customHeight="1"/>
    <row r="442" ht="23.25" hidden="1" customHeight="1"/>
    <row r="443" ht="23.25" hidden="1" customHeight="1"/>
    <row r="444" ht="23.25" hidden="1" customHeight="1"/>
    <row r="445" ht="23.25" hidden="1" customHeight="1"/>
    <row r="446" ht="23.25" hidden="1" customHeight="1"/>
    <row r="447" ht="23.25" hidden="1" customHeight="1"/>
    <row r="448" ht="23.25" hidden="1" customHeight="1"/>
    <row r="449" ht="23.25" hidden="1" customHeight="1"/>
    <row r="450" ht="23.25" hidden="1" customHeight="1"/>
    <row r="451" ht="23.25" hidden="1" customHeight="1"/>
    <row r="452" ht="23.25" hidden="1" customHeight="1"/>
    <row r="453" ht="23.25" hidden="1" customHeight="1"/>
    <row r="454" ht="23.25" hidden="1" customHeight="1"/>
    <row r="455" ht="23.25" hidden="1" customHeight="1"/>
    <row r="456" ht="23.25" hidden="1" customHeight="1"/>
    <row r="457" ht="23.25" hidden="1" customHeight="1"/>
    <row r="458" ht="23.25" hidden="1" customHeight="1"/>
    <row r="459" ht="23.25" hidden="1" customHeight="1"/>
    <row r="460" ht="23.25" hidden="1" customHeight="1"/>
    <row r="461" ht="23.25" hidden="1" customHeight="1"/>
    <row r="462" ht="23.25" hidden="1" customHeight="1"/>
    <row r="463" ht="23.25" hidden="1" customHeight="1"/>
    <row r="464" ht="23.25" hidden="1" customHeight="1"/>
    <row r="465" ht="23.25" hidden="1" customHeight="1"/>
    <row r="466" ht="23.25" hidden="1" customHeight="1"/>
    <row r="467" ht="23.25" hidden="1" customHeight="1"/>
    <row r="468" ht="23.25" hidden="1" customHeight="1"/>
    <row r="469" ht="23.25" hidden="1" customHeight="1"/>
    <row r="470" ht="23.25" hidden="1" customHeight="1"/>
    <row r="471" ht="23.25" hidden="1" customHeight="1"/>
    <row r="472" ht="23.25" hidden="1" customHeight="1"/>
    <row r="473" ht="23.25" hidden="1" customHeight="1"/>
    <row r="474" ht="23.25" hidden="1" customHeight="1"/>
    <row r="475" ht="23.25" hidden="1" customHeight="1"/>
    <row r="476" ht="23.25" hidden="1" customHeight="1"/>
    <row r="477" ht="23.25" hidden="1" customHeight="1"/>
    <row r="478" ht="23.25" hidden="1" customHeight="1"/>
    <row r="479" ht="23.25" hidden="1" customHeight="1"/>
    <row r="480" ht="23.25" hidden="1" customHeight="1"/>
    <row r="481" ht="23.25" hidden="1" customHeight="1"/>
    <row r="482" ht="23.25" hidden="1" customHeight="1"/>
    <row r="483" ht="23.25" hidden="1" customHeight="1"/>
    <row r="484" ht="23.25" hidden="1" customHeight="1"/>
    <row r="485" ht="23.25" hidden="1" customHeight="1"/>
    <row r="486" ht="23.25" hidden="1" customHeight="1"/>
    <row r="487" ht="23.25" hidden="1" customHeight="1"/>
    <row r="488" ht="23.25" hidden="1" customHeight="1"/>
    <row r="489" ht="23.25" hidden="1" customHeight="1"/>
    <row r="490" ht="23.25" hidden="1" customHeight="1"/>
    <row r="491" ht="23.25" hidden="1" customHeight="1"/>
    <row r="492" ht="23.25" hidden="1" customHeight="1"/>
    <row r="493" ht="23.25" hidden="1" customHeight="1"/>
    <row r="494" ht="23.25" hidden="1" customHeight="1"/>
    <row r="495" ht="23.25" hidden="1" customHeight="1"/>
    <row r="496" ht="23.25" hidden="1" customHeight="1"/>
    <row r="497" ht="23.25" hidden="1" customHeight="1"/>
    <row r="498" ht="23.25" hidden="1" customHeight="1"/>
    <row r="499" ht="23.25" hidden="1" customHeight="1"/>
    <row r="500" ht="23.25" hidden="1" customHeight="1"/>
    <row r="501" ht="23.25" hidden="1" customHeight="1"/>
    <row r="502" ht="23.25" hidden="1" customHeight="1"/>
    <row r="503" ht="23.25" hidden="1" customHeight="1"/>
    <row r="504" ht="23.25" hidden="1" customHeight="1"/>
    <row r="505" ht="23.25" hidden="1" customHeight="1"/>
    <row r="506" ht="23.25" hidden="1" customHeight="1"/>
    <row r="507" ht="23.25" hidden="1" customHeight="1"/>
    <row r="508" ht="23.25" hidden="1" customHeight="1"/>
    <row r="509" ht="23.25" hidden="1" customHeight="1"/>
    <row r="510" ht="23.25" hidden="1" customHeight="1"/>
    <row r="511" ht="23.25" hidden="1" customHeight="1"/>
    <row r="512" ht="23.25" hidden="1" customHeight="1"/>
    <row r="513" ht="23.25" hidden="1" customHeight="1"/>
    <row r="514" ht="23.25" hidden="1" customHeight="1"/>
    <row r="515" ht="23.25" hidden="1" customHeight="1"/>
    <row r="516" ht="23.25" hidden="1" customHeight="1"/>
    <row r="517" ht="23.25" hidden="1" customHeight="1"/>
    <row r="518" ht="23.25" hidden="1" customHeight="1"/>
    <row r="519" ht="23.25" hidden="1" customHeight="1"/>
    <row r="520" ht="23.25" hidden="1" customHeight="1"/>
    <row r="521" ht="23.25" hidden="1" customHeight="1"/>
    <row r="522" ht="23.25" hidden="1" customHeight="1"/>
    <row r="523" ht="23.25" hidden="1" customHeight="1"/>
    <row r="524" ht="23.25" hidden="1" customHeight="1"/>
    <row r="525" ht="23.25" hidden="1" customHeight="1"/>
    <row r="526" ht="23.25" hidden="1" customHeight="1"/>
    <row r="527" ht="23.25" hidden="1" customHeight="1"/>
    <row r="528" ht="23.25" hidden="1" customHeight="1"/>
    <row r="529" ht="23.25" hidden="1" customHeight="1"/>
    <row r="530" ht="23.25" hidden="1" customHeight="1"/>
    <row r="531" ht="23.25" hidden="1" customHeight="1"/>
    <row r="532" ht="23.25" hidden="1" customHeight="1"/>
    <row r="533" ht="23.25" hidden="1" customHeight="1"/>
    <row r="534" ht="23.25" hidden="1" customHeight="1"/>
    <row r="535" ht="23.25" hidden="1" customHeight="1"/>
    <row r="536" ht="23.25" hidden="1" customHeight="1"/>
    <row r="537" ht="23.25" hidden="1" customHeight="1"/>
    <row r="538" ht="23.25" hidden="1" customHeight="1"/>
    <row r="539" ht="23.25" hidden="1" customHeight="1"/>
    <row r="540" ht="23.25" hidden="1" customHeight="1"/>
    <row r="541" ht="23.25" hidden="1" customHeight="1"/>
    <row r="542" ht="23.25" hidden="1" customHeight="1"/>
    <row r="543" ht="23.25" hidden="1" customHeight="1"/>
    <row r="544" ht="23.25" hidden="1" customHeight="1"/>
    <row r="545" ht="23.25" hidden="1" customHeight="1"/>
    <row r="546" ht="23.25" hidden="1" customHeight="1"/>
    <row r="547" ht="23.25" hidden="1" customHeight="1"/>
    <row r="548" ht="23.25" hidden="1" customHeight="1"/>
    <row r="549" ht="23.25" hidden="1" customHeight="1"/>
    <row r="550" ht="23.25" hidden="1" customHeight="1"/>
    <row r="551" ht="23.25" hidden="1" customHeight="1"/>
    <row r="552" ht="23.25" hidden="1" customHeight="1"/>
    <row r="553" ht="23.25" hidden="1" customHeight="1"/>
    <row r="554" ht="23.25" hidden="1" customHeight="1"/>
    <row r="555" ht="23.25" hidden="1" customHeight="1"/>
    <row r="556" ht="23.25" hidden="1" customHeight="1"/>
    <row r="557" ht="23.25" hidden="1" customHeight="1"/>
    <row r="558" ht="23.25" hidden="1" customHeight="1"/>
    <row r="559" ht="23.25" hidden="1" customHeight="1"/>
    <row r="560" ht="23.25" hidden="1" customHeight="1"/>
    <row r="561" ht="23.25" hidden="1" customHeight="1"/>
    <row r="562" ht="23.25" hidden="1" customHeight="1"/>
    <row r="563" ht="23.25" hidden="1" customHeight="1"/>
    <row r="564" ht="23.25" hidden="1" customHeight="1"/>
    <row r="565" ht="23.25" hidden="1" customHeight="1"/>
    <row r="566" ht="23.25" hidden="1" customHeight="1"/>
    <row r="567" ht="23.25" hidden="1" customHeight="1"/>
    <row r="568" ht="23.25" hidden="1" customHeight="1"/>
    <row r="569" ht="23.25" hidden="1" customHeight="1"/>
    <row r="570" ht="23.25" hidden="1" customHeight="1"/>
    <row r="571" ht="23.25" hidden="1" customHeight="1"/>
    <row r="572" ht="23.25" hidden="1" customHeight="1"/>
    <row r="573" ht="23.25" hidden="1" customHeight="1"/>
    <row r="574" ht="23.25" hidden="1" customHeight="1"/>
    <row r="575" ht="23.25" hidden="1" customHeight="1"/>
    <row r="576" ht="23.25" hidden="1" customHeight="1"/>
    <row r="577" ht="23.25" hidden="1" customHeight="1"/>
    <row r="578" ht="23.25" hidden="1" customHeight="1"/>
    <row r="579" ht="23.25" hidden="1" customHeight="1"/>
    <row r="580" ht="23.25" hidden="1" customHeight="1"/>
    <row r="581" ht="23.25" hidden="1" customHeight="1"/>
    <row r="582" ht="23.25" hidden="1" customHeight="1"/>
    <row r="583" ht="23.25" hidden="1" customHeight="1"/>
    <row r="584" ht="23.25" hidden="1" customHeight="1"/>
    <row r="585" ht="23.25" hidden="1" customHeight="1"/>
    <row r="586" ht="23.25" hidden="1" customHeight="1"/>
    <row r="587" ht="23.25" hidden="1" customHeight="1"/>
    <row r="588" ht="23.25" hidden="1" customHeight="1"/>
    <row r="589" ht="23.25" hidden="1" customHeight="1"/>
    <row r="590" ht="23.25" hidden="1" customHeight="1"/>
    <row r="591" ht="23.25" hidden="1" customHeight="1"/>
    <row r="592" ht="23.25" hidden="1" customHeight="1"/>
    <row r="593" ht="23.25" hidden="1" customHeight="1"/>
    <row r="594" ht="23.25" hidden="1" customHeight="1"/>
    <row r="595" ht="23.25" hidden="1" customHeight="1"/>
    <row r="596" ht="23.25" hidden="1" customHeight="1"/>
    <row r="597" ht="23.25" hidden="1" customHeight="1"/>
    <row r="598" ht="23.25" hidden="1" customHeight="1"/>
    <row r="599" ht="23.25" hidden="1" customHeight="1"/>
    <row r="600" ht="23.25" hidden="1" customHeight="1"/>
    <row r="601" ht="23.25" hidden="1" customHeight="1"/>
    <row r="602" ht="23.25" hidden="1" customHeight="1"/>
    <row r="603" ht="23.25" hidden="1" customHeight="1"/>
    <row r="604" ht="23.25" hidden="1" customHeight="1"/>
    <row r="605" ht="23.25" hidden="1" customHeight="1"/>
    <row r="606" ht="23.25" hidden="1" customHeight="1"/>
    <row r="607" ht="23.25" hidden="1" customHeight="1"/>
    <row r="608" ht="23.25" hidden="1" customHeight="1"/>
  </sheetData>
  <sheetProtection sheet="1" selectLockedCells="1"/>
  <customSheetViews>
    <customSheetView guid="{F37920BA-3B01-4D87-85E2-8E20B85AA6D7}" showPageBreaks="1" fitToPage="1" printArea="1" hiddenRows="1" hiddenColumns="1" topLeftCell="A16">
      <selection activeCell="H6" sqref="H6"/>
      <pageMargins left="0.7" right="0.7" top="0.75" bottom="0.75" header="0.3" footer="0.3"/>
    </customSheetView>
  </customSheetViews>
  <mergeCells count="29">
    <mergeCell ref="H25:I25"/>
    <mergeCell ref="J25:M25"/>
    <mergeCell ref="C2:E2"/>
    <mergeCell ref="H3:J3"/>
    <mergeCell ref="H5:J5"/>
    <mergeCell ref="C3:E3"/>
    <mergeCell ref="A24:E24"/>
    <mergeCell ref="B22:C22"/>
    <mergeCell ref="C5:E5"/>
    <mergeCell ref="A10:M10"/>
    <mergeCell ref="A19:L19"/>
    <mergeCell ref="A18:XFD18"/>
    <mergeCell ref="A2:B2"/>
    <mergeCell ref="A34:M34"/>
    <mergeCell ref="B32:C32"/>
    <mergeCell ref="A35:L35"/>
    <mergeCell ref="F24:G24"/>
    <mergeCell ref="H24:I24"/>
    <mergeCell ref="J24:M24"/>
    <mergeCell ref="J26:M26"/>
    <mergeCell ref="J27:M27"/>
    <mergeCell ref="A25:E25"/>
    <mergeCell ref="A26:E26"/>
    <mergeCell ref="A27:E27"/>
    <mergeCell ref="F26:G26"/>
    <mergeCell ref="F27:G27"/>
    <mergeCell ref="H26:I26"/>
    <mergeCell ref="H27:I27"/>
    <mergeCell ref="F25:G25"/>
  </mergeCells>
  <phoneticPr fontId="11"/>
  <conditionalFormatting sqref="A24:I24">
    <cfRule type="expression" dxfId="30" priority="2">
      <formula>$A$24:$I$27="なし"</formula>
    </cfRule>
  </conditionalFormatting>
  <conditionalFormatting sqref="A35:L35">
    <cfRule type="expression" dxfId="29" priority="336">
      <formula>$B$32="なし"</formula>
    </cfRule>
  </conditionalFormatting>
  <conditionalFormatting sqref="A24:M27">
    <cfRule type="expression" dxfId="28" priority="1">
      <formula>$B$22="なし"</formula>
    </cfRule>
  </conditionalFormatting>
  <conditionalFormatting sqref="M12">
    <cfRule type="expression" priority="4">
      <formula>R3="小学校"</formula>
    </cfRule>
  </conditionalFormatting>
  <dataValidations count="5">
    <dataValidation type="list" allowBlank="1" showInputMessage="1" showErrorMessage="1" promptTitle="選択してください" prompt="選択してください" sqref="C3:E3" xr:uid="{00000000-0002-0000-0000-000000000000}">
      <formula1>INDIRECT($C$2)</formula1>
    </dataValidation>
    <dataValidation type="list" allowBlank="1" showInputMessage="1" showErrorMessage="1" sqref="B22 B32" xr:uid="{00000000-0002-0000-0000-000001000000}">
      <formula1>$I$48:$I$50</formula1>
    </dataValidation>
    <dataValidation imeMode="on" allowBlank="1" showInputMessage="1" showErrorMessage="1" sqref="H3:J3 H5:J5 A25:E27 A35:L35" xr:uid="{00000000-0002-0000-0000-000002000000}"/>
    <dataValidation type="list" allowBlank="1" showInputMessage="1" showErrorMessage="1" sqref="C2:E2" xr:uid="{00000000-0002-0000-0000-000003000000}">
      <formula1>$O$48:$O$53</formula1>
    </dataValidation>
    <dataValidation type="list" allowBlank="1" showInputMessage="1" showErrorMessage="1" sqref="H25:I27" xr:uid="{00000000-0002-0000-0000-000004000000}">
      <formula1>$L$48:$L$70</formula1>
    </dataValidation>
  </dataValidations>
  <pageMargins left="0.70866141732283472" right="0.70866141732283472" top="0.74803149606299213" bottom="0.74803149606299213" header="0.31496062992125984" footer="0.31496062992125984"/>
  <pageSetup paperSize="9" orientation="portrait" copies="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00B0F0"/>
    <pageSetUpPr fitToPage="1"/>
  </sheetPr>
  <dimension ref="A1:T28"/>
  <sheetViews>
    <sheetView view="pageBreakPreview" zoomScale="85" zoomScaleNormal="100" zoomScaleSheetLayoutView="85" workbookViewId="0">
      <selection activeCell="M10" sqref="M10:N10"/>
    </sheetView>
  </sheetViews>
  <sheetFormatPr defaultColWidth="0" defaultRowHeight="18" zeroHeight="1"/>
  <cols>
    <col min="1" max="1" width="5.58203125" customWidth="1"/>
    <col min="2" max="2" width="18.08203125" customWidth="1"/>
    <col min="3" max="3" width="9.58203125" customWidth="1"/>
    <col min="4" max="5" width="3.08203125" customWidth="1"/>
    <col min="6" max="15" width="9" customWidth="1"/>
    <col min="16" max="16" width="3.75" customWidth="1"/>
    <col min="17" max="16384" width="9" hidden="1"/>
  </cols>
  <sheetData>
    <row r="1" spans="1:20" s="2" customFormat="1" ht="17.5">
      <c r="A1" s="5"/>
      <c r="B1" s="5"/>
      <c r="C1" s="28" t="str">
        <f ca="1">'1ページ'!C1</f>
        <v>令和8年度</v>
      </c>
      <c r="D1" s="5" t="s">
        <v>548</v>
      </c>
      <c r="E1" s="5"/>
      <c r="F1" s="5"/>
      <c r="G1" s="5"/>
      <c r="H1" s="5"/>
      <c r="I1" s="5"/>
      <c r="J1" s="5"/>
      <c r="K1" s="5"/>
      <c r="L1" s="5"/>
      <c r="M1" s="5"/>
      <c r="N1" s="5"/>
      <c r="O1" s="7"/>
      <c r="P1" s="7"/>
    </row>
    <row r="2" spans="1:20" s="2" customFormat="1" ht="13">
      <c r="A2" s="6"/>
      <c r="B2" s="7"/>
      <c r="C2" s="7"/>
      <c r="D2" s="7"/>
      <c r="E2" s="7"/>
      <c r="F2" s="7"/>
      <c r="G2" s="7"/>
      <c r="H2" s="7"/>
      <c r="I2" s="7"/>
      <c r="J2" s="7"/>
      <c r="K2" s="7"/>
      <c r="L2" s="7"/>
      <c r="M2" s="7"/>
      <c r="N2" s="7"/>
      <c r="O2" s="7"/>
      <c r="P2" s="7"/>
    </row>
    <row r="3" spans="1:20" s="2" customFormat="1" ht="24.75" customHeight="1">
      <c r="A3" s="216" t="s">
        <v>81</v>
      </c>
      <c r="B3" s="216"/>
      <c r="C3" s="210">
        <f>'1ページ'!C3</f>
        <v>0</v>
      </c>
      <c r="D3" s="211"/>
      <c r="E3" s="211"/>
      <c r="F3" s="211"/>
      <c r="G3" s="8"/>
      <c r="H3" s="81"/>
      <c r="I3" s="81"/>
      <c r="J3" s="22"/>
      <c r="K3" s="7"/>
      <c r="L3" s="7"/>
      <c r="M3" s="7"/>
      <c r="N3" s="7"/>
      <c r="O3" s="7"/>
      <c r="P3" s="7"/>
      <c r="Q3" s="80"/>
    </row>
    <row r="4" spans="1:20" s="2" customFormat="1" ht="16.5">
      <c r="A4" s="17"/>
      <c r="B4" s="7"/>
      <c r="C4" s="7"/>
      <c r="D4" s="7"/>
      <c r="E4" s="7"/>
      <c r="F4" s="7"/>
      <c r="G4" s="7"/>
      <c r="H4" s="7"/>
      <c r="I4" s="7"/>
      <c r="J4" s="7"/>
      <c r="K4" s="7"/>
      <c r="L4" s="7"/>
      <c r="M4" s="7"/>
      <c r="N4" s="7"/>
      <c r="O4" s="7"/>
      <c r="P4" s="7"/>
    </row>
    <row r="5" spans="1:20" s="7" customFormat="1" ht="25.5" customHeight="1">
      <c r="A5" s="118" t="s">
        <v>517</v>
      </c>
      <c r="B5" s="119"/>
      <c r="C5" s="119"/>
      <c r="D5" s="119"/>
      <c r="E5" s="119"/>
      <c r="F5" s="119"/>
      <c r="G5" s="119"/>
      <c r="H5" s="119"/>
      <c r="I5" s="119"/>
      <c r="J5" s="119"/>
      <c r="K5" s="119"/>
      <c r="L5" s="119"/>
      <c r="M5" s="119"/>
      <c r="N5" s="119"/>
      <c r="O5" s="119"/>
      <c r="P5" s="96"/>
    </row>
    <row r="6" spans="1:20" s="2" customFormat="1" ht="15" customHeight="1">
      <c r="A6" s="108"/>
      <c r="B6" s="108"/>
      <c r="C6" s="95"/>
      <c r="D6" s="95"/>
      <c r="E6" s="95"/>
      <c r="F6" s="95"/>
      <c r="G6" s="93"/>
      <c r="H6" s="93"/>
      <c r="I6" s="94"/>
      <c r="J6" s="93"/>
      <c r="K6" s="95"/>
      <c r="L6" s="94"/>
      <c r="M6" s="93"/>
      <c r="N6" s="93"/>
      <c r="O6" s="94"/>
      <c r="P6" s="96"/>
      <c r="R6" s="80"/>
      <c r="S6" s="80"/>
      <c r="T6" s="80"/>
    </row>
    <row r="7" spans="1:20" s="2" customFormat="1" ht="26.25" customHeight="1">
      <c r="A7" s="104" t="s">
        <v>493</v>
      </c>
      <c r="B7" s="104"/>
      <c r="C7" s="104"/>
      <c r="D7" s="104"/>
      <c r="E7" s="104"/>
      <c r="F7" s="104"/>
      <c r="G7" s="104"/>
      <c r="H7" s="104"/>
      <c r="I7" s="104"/>
      <c r="J7" s="160" t="s">
        <v>77</v>
      </c>
      <c r="K7" s="160"/>
      <c r="L7" s="96"/>
      <c r="M7" s="96"/>
      <c r="N7" s="96"/>
      <c r="O7" s="96"/>
      <c r="P7" s="96"/>
      <c r="R7" s="80"/>
      <c r="S7" s="80"/>
      <c r="T7" s="80"/>
    </row>
    <row r="8" spans="1:20" s="2" customFormat="1" ht="19.5" customHeight="1">
      <c r="A8" s="105" t="s">
        <v>83</v>
      </c>
      <c r="B8" s="109"/>
      <c r="C8" s="109"/>
      <c r="D8" s="109"/>
      <c r="E8" s="109"/>
      <c r="F8" s="120" t="s">
        <v>498</v>
      </c>
      <c r="G8" s="109"/>
      <c r="H8" s="139" t="s">
        <v>529</v>
      </c>
      <c r="I8" s="139"/>
      <c r="J8" s="139"/>
      <c r="K8" s="139"/>
      <c r="L8" s="139"/>
      <c r="M8" s="139"/>
      <c r="N8" s="140"/>
      <c r="O8" s="140"/>
      <c r="P8" s="96"/>
      <c r="R8" s="80"/>
      <c r="S8" s="80"/>
      <c r="T8" s="80"/>
    </row>
    <row r="9" spans="1:20" s="2" customFormat="1" ht="30" customHeight="1" thickBot="1">
      <c r="A9" s="248" t="s">
        <v>289</v>
      </c>
      <c r="B9" s="249"/>
      <c r="C9" s="225" t="s">
        <v>2</v>
      </c>
      <c r="D9" s="226"/>
      <c r="E9" s="225" t="s">
        <v>3</v>
      </c>
      <c r="F9" s="226"/>
      <c r="G9" s="221" t="s">
        <v>146</v>
      </c>
      <c r="H9" s="222"/>
      <c r="I9" s="110" t="s">
        <v>82</v>
      </c>
      <c r="J9" s="221" t="s">
        <v>147</v>
      </c>
      <c r="K9" s="222"/>
      <c r="L9" s="111" t="s">
        <v>82</v>
      </c>
      <c r="M9" s="229" t="s">
        <v>148</v>
      </c>
      <c r="N9" s="222"/>
      <c r="O9" s="111" t="s">
        <v>82</v>
      </c>
      <c r="P9" s="96"/>
      <c r="R9" s="80"/>
      <c r="S9" s="80"/>
      <c r="T9" s="80"/>
    </row>
    <row r="10" spans="1:20" s="2" customFormat="1" ht="30" customHeight="1" thickTop="1">
      <c r="A10" s="223"/>
      <c r="B10" s="224"/>
      <c r="C10" s="234" t="s">
        <v>77</v>
      </c>
      <c r="D10" s="235"/>
      <c r="E10" s="236"/>
      <c r="F10" s="237"/>
      <c r="G10" s="219"/>
      <c r="H10" s="220"/>
      <c r="I10" s="132" t="str">
        <f>IF(G10="","",G10)</f>
        <v/>
      </c>
      <c r="J10" s="219"/>
      <c r="K10" s="220"/>
      <c r="L10" s="133" t="str">
        <f>IF(J10="","",J10)</f>
        <v/>
      </c>
      <c r="M10" s="219"/>
      <c r="N10" s="220"/>
      <c r="O10" s="133" t="str">
        <f>IF(M10="","",M10)</f>
        <v/>
      </c>
      <c r="P10" s="96"/>
      <c r="R10" s="36" t="str">
        <f>IF(G10="","",IF(G10&lt;作業用シート!$E$31,1,IF(G10&gt;作業用シート!$F$31,1,IF(WEEKDAY(G10)=1,1,IF(WEEKDAY(G10)=7,1,IF(COUNTIF(祝日,G10)=1,1,IF(COUNTIF(指導主事会,G10)=1,1,2)))))))</f>
        <v/>
      </c>
      <c r="S10" s="36" t="str">
        <f>IF(J10="","",IF(J10&lt;作業用シート!$E$31,1,IF(J10&gt;作業用シート!$F$31,1,IF(WEEKDAY(J10)=1,1,IF(WEEKDAY(J10)=7,1,IF(COUNTIF(祝日,J10)=1,1,IF(COUNTIF(指導主事会,J10)=1,1,2)))))))</f>
        <v/>
      </c>
      <c r="T10" s="36" t="str">
        <f>IF(M10="","",IF(M10&lt;作業用シート!$E$31,1,IF(M10&gt;作業用シート!$F$31,1,IF(WEEKDAY(M10)=1,1,IF(WEEKDAY(M10)=7,1,IF(COUNTIF(祝日,M10)=1,1,IF(COUNTIF(指導主事会,M10)=1,1,2)))))))</f>
        <v/>
      </c>
    </row>
    <row r="11" spans="1:20" s="2" customFormat="1" ht="30" customHeight="1">
      <c r="A11" s="243"/>
      <c r="B11" s="244"/>
      <c r="C11" s="238" t="s">
        <v>77</v>
      </c>
      <c r="D11" s="239"/>
      <c r="E11" s="214"/>
      <c r="F11" s="215"/>
      <c r="G11" s="227"/>
      <c r="H11" s="228"/>
      <c r="I11" s="112" t="str">
        <f>IF(G11="","",G11)</f>
        <v/>
      </c>
      <c r="J11" s="227"/>
      <c r="K11" s="228"/>
      <c r="L11" s="113" t="str">
        <f>IF(J11="","",J11)</f>
        <v/>
      </c>
      <c r="M11" s="227"/>
      <c r="N11" s="228"/>
      <c r="O11" s="113" t="str">
        <f>IF(M11="","",M11)</f>
        <v/>
      </c>
      <c r="P11" s="96"/>
      <c r="R11" s="36" t="str">
        <f>IF(G11="","",IF(G11&lt;作業用シート!$E$31,1,IF(G11&gt;作業用シート!$F$31,1,IF(WEEKDAY(G11)=1,1,IF(WEEKDAY(G11)=7,1,IF(COUNTIF(祝日,G11)=1,1,IF(COUNTIF(指導主事会,G11)=1,1,2)))))))</f>
        <v/>
      </c>
      <c r="S11" s="36" t="str">
        <f>IF(J11="","",IF(J11&lt;作業用シート!$E$31,1,IF(J11&gt;作業用シート!$F$31,1,IF(WEEKDAY(J11)=1,1,IF(WEEKDAY(J11)=7,1,IF(COUNTIF(祝日,J11)=1,1,IF(COUNTIF(指導主事会,J11)=1,1,2)))))))</f>
        <v/>
      </c>
      <c r="T11" s="36" t="str">
        <f>IF(M11="","",IF(M11&lt;作業用シート!$E$31,1,IF(M11&gt;作業用シート!$F$31,1,IF(WEEKDAY(M11)=1,1,IF(WEEKDAY(M11)=7,1,IF(COUNTIF(祝日,M11)=1,1,IF(COUNTIF(指導主事会,M11)=1,1,2)))))))</f>
        <v/>
      </c>
    </row>
    <row r="12" spans="1:20" s="2" customFormat="1" ht="30" customHeight="1">
      <c r="A12" s="243"/>
      <c r="B12" s="244"/>
      <c r="C12" s="238" t="s">
        <v>77</v>
      </c>
      <c r="D12" s="239"/>
      <c r="E12" s="214"/>
      <c r="F12" s="215"/>
      <c r="G12" s="227"/>
      <c r="H12" s="228"/>
      <c r="I12" s="112" t="str">
        <f>IF(G12="","",G12)</f>
        <v/>
      </c>
      <c r="J12" s="227"/>
      <c r="K12" s="228"/>
      <c r="L12" s="113" t="str">
        <f>IF(J12="","",J12)</f>
        <v/>
      </c>
      <c r="M12" s="227"/>
      <c r="N12" s="228"/>
      <c r="O12" s="113" t="str">
        <f>IF(M12="","",M12)</f>
        <v/>
      </c>
      <c r="P12" s="96"/>
      <c r="R12" s="36" t="str">
        <f>IF(G12="","",IF(G12&lt;作業用シート!$E$31,1,IF(G12&gt;作業用シート!$F$31,1,IF(WEEKDAY(G12)=1,1,IF(WEEKDAY(G12)=7,1,IF(COUNTIF(祝日,G12)=1,1,IF(COUNTIF(指導主事会,G12)=1,1,2)))))))</f>
        <v/>
      </c>
      <c r="S12" s="36" t="str">
        <f>IF(J12="","",IF(J12&lt;作業用シート!$E$31,1,IF(J12&gt;作業用シート!$F$31,1,IF(WEEKDAY(J12)=1,1,IF(WEEKDAY(J12)=7,1,IF(COUNTIF(祝日,J12)=1,1,IF(COUNTIF(指導主事会,J12)=1,1,2)))))))</f>
        <v/>
      </c>
      <c r="T12" s="36" t="str">
        <f>IF(M12="","",IF(M12&lt;作業用シート!$E$31,1,IF(M12&gt;作業用シート!$F$31,1,IF(WEEKDAY(M12)=1,1,IF(WEEKDAY(M12)=7,1,IF(COUNTIF(祝日,M12)=1,1,IF(COUNTIF(指導主事会,M12)=1,1,2)))))))</f>
        <v/>
      </c>
    </row>
    <row r="13" spans="1:20" s="2" customFormat="1" ht="30" customHeight="1">
      <c r="A13" s="230"/>
      <c r="B13" s="230"/>
      <c r="C13" s="259" t="s">
        <v>77</v>
      </c>
      <c r="D13" s="260"/>
      <c r="E13" s="232"/>
      <c r="F13" s="233"/>
      <c r="G13" s="261"/>
      <c r="H13" s="262"/>
      <c r="I13" s="114" t="str">
        <f>IF(G13="","",G13)</f>
        <v/>
      </c>
      <c r="J13" s="261"/>
      <c r="K13" s="262"/>
      <c r="L13" s="115" t="str">
        <f>IF(J13="","",J13)</f>
        <v/>
      </c>
      <c r="M13" s="261"/>
      <c r="N13" s="262"/>
      <c r="O13" s="115" t="str">
        <f>IF(M13="","",M13)</f>
        <v/>
      </c>
      <c r="P13" s="96"/>
      <c r="R13" s="36" t="str">
        <f>IF(G13="","",IF(G13&lt;作業用シート!$E$31,1,IF(G13&gt;作業用シート!$F$31,1,IF(WEEKDAY(G13)=1,1,IF(WEEKDAY(G13)=7,1,IF(COUNTIF(祝日,G13)=1,1,IF(COUNTIF(指導主事会,G13)=1,1,2)))))))</f>
        <v/>
      </c>
      <c r="S13" s="36" t="str">
        <f>IF(J13="","",IF(J13&lt;作業用シート!$E$31,1,IF(J13&gt;作業用シート!$F$31,1,IF(WEEKDAY(J13)=1,1,IF(WEEKDAY(J13)=7,1,IF(COUNTIF(祝日,J13)=1,1,IF(COUNTIF(指導主事会,J13)=1,1,2)))))))</f>
        <v/>
      </c>
      <c r="T13" s="36" t="str">
        <f>IF(M13="","",IF(M13&lt;作業用シート!$E$31,1,IF(M13&gt;作業用シート!$F$31,1,IF(WEEKDAY(M13)=1,1,IF(WEEKDAY(M13)=7,1,IF(COUNTIF(祝日,M13)=1,1,IF(COUNTIF(指導主事会,M13)=1,1,2)))))))</f>
        <v/>
      </c>
    </row>
    <row r="14" spans="1:20" s="2" customFormat="1" ht="13">
      <c r="A14" s="217" t="s">
        <v>537</v>
      </c>
      <c r="B14" s="218"/>
      <c r="C14" s="218"/>
      <c r="D14" s="218"/>
      <c r="E14" s="218"/>
      <c r="F14" s="218"/>
      <c r="G14" s="218"/>
      <c r="H14" s="218"/>
      <c r="I14" s="218"/>
      <c r="J14" s="218"/>
      <c r="K14" s="218"/>
      <c r="L14" s="218"/>
      <c r="M14" s="218"/>
      <c r="N14" s="218"/>
      <c r="O14" s="218"/>
      <c r="P14" s="96"/>
    </row>
    <row r="15" spans="1:20" s="2" customFormat="1" ht="13">
      <c r="A15" s="102"/>
      <c r="B15" s="96"/>
      <c r="C15" s="96"/>
      <c r="D15" s="96"/>
      <c r="E15" s="96"/>
      <c r="F15" s="96"/>
      <c r="G15" s="96"/>
      <c r="H15" s="96"/>
      <c r="I15" s="96"/>
      <c r="J15" s="96"/>
      <c r="K15" s="96"/>
      <c r="L15" s="96"/>
      <c r="M15" s="96"/>
      <c r="N15" s="96"/>
      <c r="O15" s="96"/>
      <c r="P15" s="96"/>
    </row>
    <row r="16" spans="1:20" s="2" customFormat="1" ht="26.25" customHeight="1">
      <c r="A16" s="116" t="s">
        <v>494</v>
      </c>
      <c r="B16" s="116"/>
      <c r="C16" s="116"/>
      <c r="D16" s="116"/>
      <c r="E16" s="116"/>
      <c r="F16" s="116"/>
      <c r="G16" s="116"/>
      <c r="H16" s="116"/>
      <c r="I16" s="116"/>
      <c r="J16" s="116"/>
      <c r="K16" s="116"/>
      <c r="L16" s="160" t="s">
        <v>77</v>
      </c>
      <c r="M16" s="160"/>
      <c r="N16" s="116"/>
      <c r="O16" s="96"/>
      <c r="P16" s="96"/>
    </row>
    <row r="17" spans="1:20" s="2" customFormat="1" ht="24.75" customHeight="1">
      <c r="A17" s="105" t="s">
        <v>83</v>
      </c>
      <c r="B17" s="105"/>
      <c r="C17" s="105"/>
      <c r="D17" s="105"/>
      <c r="E17" s="105"/>
      <c r="F17" s="120" t="s">
        <v>498</v>
      </c>
      <c r="G17" s="105"/>
      <c r="H17" s="105"/>
      <c r="I17" s="105"/>
      <c r="J17" s="105"/>
      <c r="K17" s="105"/>
      <c r="L17" s="105"/>
      <c r="M17" s="105"/>
      <c r="N17" s="96"/>
      <c r="O17" s="96"/>
      <c r="P17" s="96"/>
    </row>
    <row r="18" spans="1:20" s="2" customFormat="1" ht="30" customHeight="1" thickBot="1">
      <c r="A18" s="246" t="s">
        <v>289</v>
      </c>
      <c r="B18" s="246"/>
      <c r="C18" s="240" t="s">
        <v>2</v>
      </c>
      <c r="D18" s="240"/>
      <c r="E18" s="240" t="s">
        <v>3</v>
      </c>
      <c r="F18" s="240"/>
      <c r="G18" s="241" t="s">
        <v>146</v>
      </c>
      <c r="H18" s="242"/>
      <c r="I18" s="110" t="s">
        <v>82</v>
      </c>
      <c r="J18" s="241" t="s">
        <v>147</v>
      </c>
      <c r="K18" s="242"/>
      <c r="L18" s="111" t="s">
        <v>82</v>
      </c>
      <c r="M18" s="222" t="s">
        <v>148</v>
      </c>
      <c r="N18" s="242"/>
      <c r="O18" s="111" t="s">
        <v>82</v>
      </c>
      <c r="P18" s="96"/>
    </row>
    <row r="19" spans="1:20" s="2" customFormat="1" ht="30" customHeight="1" thickTop="1">
      <c r="A19" s="245"/>
      <c r="B19" s="245"/>
      <c r="C19" s="247" t="s">
        <v>77</v>
      </c>
      <c r="D19" s="247"/>
      <c r="E19" s="236"/>
      <c r="F19" s="237"/>
      <c r="G19" s="219"/>
      <c r="H19" s="220"/>
      <c r="I19" s="132" t="str">
        <f>IF(G19="","",G19)</f>
        <v/>
      </c>
      <c r="J19" s="219"/>
      <c r="K19" s="220"/>
      <c r="L19" s="133" t="str">
        <f>IF(J19="","",J19)</f>
        <v/>
      </c>
      <c r="M19" s="219"/>
      <c r="N19" s="220"/>
      <c r="O19" s="133" t="str">
        <f>IF(M19="","",M19)</f>
        <v/>
      </c>
      <c r="P19" s="96"/>
      <c r="R19" s="36"/>
      <c r="S19" s="36" t="str">
        <f>IF(J19="","",IF(J19&lt;作業用シート!$E$31,1,IF(J19&gt;作業用シート!$F$31,1,IF(WEEKDAY(J19)=1,1,IF(WEEKDAY(J19)=7,1,IF(COUNTIF(祝日,J19)=1,1,IF(COUNTIF(指導主事会,J19)=1,1,2)))))))</f>
        <v/>
      </c>
      <c r="T19" s="36" t="str">
        <f>IF(M19="","",IF(M19&lt;作業用シート!$E$31,1,IF(M19&gt;作業用シート!$F$31,1,IF(WEEKDAY(M19)=1,1,IF(WEEKDAY(M19)=7,1,IF(COUNTIF(祝日,M19)=1,1,IF(COUNTIF(指導主事会,M19)=1,1,2)))))))</f>
        <v/>
      </c>
    </row>
    <row r="20" spans="1:20" s="2" customFormat="1" ht="30" customHeight="1">
      <c r="A20" s="212"/>
      <c r="B20" s="212"/>
      <c r="C20" s="213" t="s">
        <v>77</v>
      </c>
      <c r="D20" s="213"/>
      <c r="E20" s="214"/>
      <c r="F20" s="215"/>
      <c r="G20" s="227"/>
      <c r="H20" s="228"/>
      <c r="I20" s="112" t="str">
        <f>IF(G20="","",G20)</f>
        <v/>
      </c>
      <c r="J20" s="227"/>
      <c r="K20" s="228"/>
      <c r="L20" s="113" t="str">
        <f>IF(J20="","",J20)</f>
        <v/>
      </c>
      <c r="M20" s="227"/>
      <c r="N20" s="228"/>
      <c r="O20" s="113" t="str">
        <f>IF(M20="","",M20)</f>
        <v/>
      </c>
      <c r="P20" s="96"/>
      <c r="R20" s="36" t="str">
        <f>IF(G20="","",IF(G20&lt;作業用シート!$E$31,1,IF(G20&gt;作業用シート!$F$31,1,IF(WEEKDAY(G20)=1,1,IF(WEEKDAY(G20)=7,1,IF(COUNTIF(祝日,G20)=1,1,IF(COUNTIF(指導主事会,G20)=1,1,2)))))))</f>
        <v/>
      </c>
      <c r="S20" s="36" t="str">
        <f>IF(J20="","",IF(J20&lt;作業用シート!$E$31,1,IF(J20&gt;作業用シート!$F$31,1,IF(WEEKDAY(J20)=1,1,IF(WEEKDAY(J20)=7,1,IF(COUNTIF(祝日,J20)=1,1,IF(COUNTIF(指導主事会,J20)=1,1,2)))))))</f>
        <v/>
      </c>
      <c r="T20" s="36" t="str">
        <f>IF(M20="","",IF(M20&lt;作業用シート!$E$31,1,IF(M20&gt;作業用シート!$F$31,1,IF(WEEKDAY(M20)=1,1,IF(WEEKDAY(M20)=7,1,IF(COUNTIF(祝日,M20)=1,1,IF(COUNTIF(指導主事会,M20)=1,1,2)))))))</f>
        <v/>
      </c>
    </row>
    <row r="21" spans="1:20" s="2" customFormat="1" ht="30" customHeight="1">
      <c r="A21" s="212"/>
      <c r="B21" s="212"/>
      <c r="C21" s="213" t="s">
        <v>77</v>
      </c>
      <c r="D21" s="213"/>
      <c r="E21" s="214"/>
      <c r="F21" s="215"/>
      <c r="G21" s="227"/>
      <c r="H21" s="228"/>
      <c r="I21" s="112" t="str">
        <f>IF(G21="","",G21)</f>
        <v/>
      </c>
      <c r="J21" s="227"/>
      <c r="K21" s="228"/>
      <c r="L21" s="113" t="str">
        <f>IF(J21="","",J21)</f>
        <v/>
      </c>
      <c r="M21" s="227"/>
      <c r="N21" s="228"/>
      <c r="O21" s="113" t="str">
        <f>IF(M21="","",M21)</f>
        <v/>
      </c>
      <c r="P21" s="96"/>
      <c r="R21" s="36" t="str">
        <f>IF(G21="","",IF(G21&lt;作業用シート!$E$31,1,IF(G21&gt;作業用シート!$F$31,1,IF(WEEKDAY(G21)=1,1,IF(WEEKDAY(G21)=7,1,IF(COUNTIF(祝日,G21)=1,1,IF(COUNTIF(指導主事会,G21)=1,1,2)))))))</f>
        <v/>
      </c>
      <c r="S21" s="36" t="str">
        <f>IF(J21="","",IF(J21&lt;作業用シート!$E$31,1,IF(J21&gt;作業用シート!$F$31,1,IF(WEEKDAY(J21)=1,1,IF(WEEKDAY(J21)=7,1,IF(COUNTIF(祝日,J21)=1,1,IF(COUNTIF(指導主事会,J21)=1,1,2)))))))</f>
        <v/>
      </c>
      <c r="T21" s="36" t="str">
        <f>IF(M21="","",IF(M21&lt;作業用シート!$E$31,1,IF(M21&gt;作業用シート!$F$31,1,IF(WEEKDAY(M21)=1,1,IF(WEEKDAY(M21)=7,1,IF(COUNTIF(祝日,M21)=1,1,IF(COUNTIF(指導主事会,M21)=1,1,2)))))))</f>
        <v/>
      </c>
    </row>
    <row r="22" spans="1:20" s="2" customFormat="1" ht="30" customHeight="1">
      <c r="A22" s="230"/>
      <c r="B22" s="230"/>
      <c r="C22" s="231" t="s">
        <v>77</v>
      </c>
      <c r="D22" s="231"/>
      <c r="E22" s="232"/>
      <c r="F22" s="233"/>
      <c r="G22" s="261"/>
      <c r="H22" s="262"/>
      <c r="I22" s="114" t="str">
        <f>IF(G22="","",G22)</f>
        <v/>
      </c>
      <c r="J22" s="261"/>
      <c r="K22" s="262"/>
      <c r="L22" s="115" t="str">
        <f>IF(J22="","",J22)</f>
        <v/>
      </c>
      <c r="M22" s="261"/>
      <c r="N22" s="262"/>
      <c r="O22" s="115" t="str">
        <f>IF(M22="","",M22)</f>
        <v/>
      </c>
      <c r="P22" s="96"/>
      <c r="R22" s="36" t="str">
        <f>IF(G22="","",IF(G22&lt;作業用シート!$E$31,1,IF(G22&gt;作業用シート!$F$31,1,IF(WEEKDAY(G22)=1,1,IF(WEEKDAY(G22)=7,1,IF(COUNTIF(祝日,G22)=1,1,IF(COUNTIF(指導主事会,G22)=1,1,2)))))))</f>
        <v/>
      </c>
      <c r="S22" s="36" t="str">
        <f>IF(J22="","",IF(J22&lt;作業用シート!$E$31,1,IF(J22&gt;作業用シート!$F$31,1,IF(WEEKDAY(J22)=1,1,IF(WEEKDAY(J22)=7,1,IF(COUNTIF(祝日,J22)=1,1,IF(COUNTIF(指導主事会,J22)=1,1,2)))))))</f>
        <v/>
      </c>
      <c r="T22" s="36" t="str">
        <f>IF(M22="","",IF(M22&lt;作業用シート!$E$31,1,IF(M22&gt;作業用シート!$F$31,1,IF(WEEKDAY(M22)=1,1,IF(WEEKDAY(M22)=7,1,IF(COUNTIF(祝日,M22)=1,1,IF(COUNTIF(指導主事会,M22)=1,1,2)))))))</f>
        <v/>
      </c>
    </row>
    <row r="23" spans="1:20" s="2" customFormat="1" ht="13.5" customHeight="1">
      <c r="A23" s="217" t="s">
        <v>537</v>
      </c>
      <c r="B23" s="218"/>
      <c r="C23" s="218"/>
      <c r="D23" s="218"/>
      <c r="E23" s="218"/>
      <c r="F23" s="218"/>
      <c r="G23" s="218"/>
      <c r="H23" s="218"/>
      <c r="I23" s="218"/>
      <c r="J23" s="218"/>
      <c r="K23" s="218"/>
      <c r="L23" s="218"/>
      <c r="M23" s="218"/>
      <c r="N23" s="218"/>
      <c r="O23" s="218"/>
      <c r="P23" s="96"/>
    </row>
    <row r="24" spans="1:20" s="2" customFormat="1" ht="13">
      <c r="A24" s="102"/>
      <c r="B24" s="96"/>
      <c r="C24" s="96"/>
      <c r="D24" s="96"/>
      <c r="E24" s="96"/>
      <c r="F24" s="96"/>
      <c r="G24" s="96"/>
      <c r="H24" s="96"/>
      <c r="I24" s="96"/>
      <c r="J24" s="96"/>
      <c r="K24" s="96"/>
      <c r="L24" s="96"/>
      <c r="M24" s="96"/>
      <c r="N24" s="96"/>
      <c r="O24" s="96"/>
      <c r="P24" s="96"/>
    </row>
    <row r="25" spans="1:20" s="4" customFormat="1" ht="17.25" customHeight="1">
      <c r="A25" s="250" t="s">
        <v>542</v>
      </c>
      <c r="B25" s="251"/>
      <c r="C25" s="251"/>
      <c r="D25" s="251"/>
      <c r="E25" s="251"/>
      <c r="F25" s="251"/>
      <c r="G25" s="251"/>
      <c r="H25" s="251"/>
      <c r="I25" s="251"/>
      <c r="J25" s="251"/>
      <c r="K25" s="251"/>
      <c r="L25" s="251"/>
      <c r="M25" s="251"/>
      <c r="N25" s="251"/>
      <c r="O25" s="252"/>
      <c r="P25" s="117"/>
    </row>
    <row r="26" spans="1:20" s="4" customFormat="1" ht="17.25" customHeight="1">
      <c r="A26" s="253"/>
      <c r="B26" s="254"/>
      <c r="C26" s="254"/>
      <c r="D26" s="254"/>
      <c r="E26" s="254"/>
      <c r="F26" s="254"/>
      <c r="G26" s="254"/>
      <c r="H26" s="254"/>
      <c r="I26" s="254"/>
      <c r="J26" s="254"/>
      <c r="K26" s="254"/>
      <c r="L26" s="254"/>
      <c r="M26" s="254"/>
      <c r="N26" s="254"/>
      <c r="O26" s="255"/>
      <c r="P26" s="117"/>
    </row>
    <row r="27" spans="1:20" s="4" customFormat="1" ht="19.5" customHeight="1">
      <c r="A27" s="256"/>
      <c r="B27" s="257"/>
      <c r="C27" s="257"/>
      <c r="D27" s="257"/>
      <c r="E27" s="257"/>
      <c r="F27" s="257"/>
      <c r="G27" s="257"/>
      <c r="H27" s="257"/>
      <c r="I27" s="257"/>
      <c r="J27" s="257"/>
      <c r="K27" s="257"/>
      <c r="L27" s="257"/>
      <c r="M27" s="257"/>
      <c r="N27" s="257"/>
      <c r="O27" s="258"/>
      <c r="P27" s="117"/>
    </row>
    <row r="28" spans="1:20" s="4" customFormat="1" ht="19.5" customHeight="1">
      <c r="A28" s="125"/>
      <c r="B28" s="125"/>
      <c r="C28" s="125"/>
      <c r="D28" s="125"/>
      <c r="E28" s="125"/>
      <c r="F28" s="125"/>
      <c r="G28" s="125"/>
      <c r="H28" s="125"/>
      <c r="I28" s="125"/>
      <c r="J28" s="125"/>
      <c r="K28" s="125"/>
      <c r="L28" s="125"/>
      <c r="M28" s="125"/>
      <c r="N28" s="125"/>
      <c r="O28" s="125"/>
      <c r="P28" s="117"/>
    </row>
  </sheetData>
  <sheetProtection sheet="1" selectLockedCells="1"/>
  <customSheetViews>
    <customSheetView guid="{F37920BA-3B01-4D87-85E2-8E20B85AA6D7}" showPageBreaks="1" fitToPage="1" printArea="1" hiddenRows="1" hiddenColumns="1">
      <selection activeCell="C1" sqref="C1"/>
      <pageMargins left="0.7" right="0.7" top="0.75" bottom="0.75" header="0.3" footer="0.3"/>
    </customSheetView>
  </customSheetViews>
  <mergeCells count="67">
    <mergeCell ref="A9:B9"/>
    <mergeCell ref="G9:H9"/>
    <mergeCell ref="A25:O27"/>
    <mergeCell ref="A23:O23"/>
    <mergeCell ref="L16:M16"/>
    <mergeCell ref="C13:D13"/>
    <mergeCell ref="G13:H13"/>
    <mergeCell ref="J13:K13"/>
    <mergeCell ref="M13:N13"/>
    <mergeCell ref="G22:H22"/>
    <mergeCell ref="M22:N22"/>
    <mergeCell ref="J19:K19"/>
    <mergeCell ref="M18:N18"/>
    <mergeCell ref="J18:K18"/>
    <mergeCell ref="J22:K22"/>
    <mergeCell ref="E9:F9"/>
    <mergeCell ref="A12:B12"/>
    <mergeCell ref="M19:N19"/>
    <mergeCell ref="A19:B19"/>
    <mergeCell ref="A18:B18"/>
    <mergeCell ref="J11:K11"/>
    <mergeCell ref="M11:N11"/>
    <mergeCell ref="A13:B13"/>
    <mergeCell ref="M12:N12"/>
    <mergeCell ref="C12:D12"/>
    <mergeCell ref="E12:F12"/>
    <mergeCell ref="A11:B11"/>
    <mergeCell ref="G12:H12"/>
    <mergeCell ref="G19:H19"/>
    <mergeCell ref="C19:D19"/>
    <mergeCell ref="E19:F19"/>
    <mergeCell ref="C18:D18"/>
    <mergeCell ref="C10:D10"/>
    <mergeCell ref="E10:F10"/>
    <mergeCell ref="G20:H20"/>
    <mergeCell ref="J20:K20"/>
    <mergeCell ref="M20:N20"/>
    <mergeCell ref="C20:D20"/>
    <mergeCell ref="E20:F20"/>
    <mergeCell ref="C11:D11"/>
    <mergeCell ref="E11:F11"/>
    <mergeCell ref="G11:H11"/>
    <mergeCell ref="E18:F18"/>
    <mergeCell ref="G18:H18"/>
    <mergeCell ref="J21:K21"/>
    <mergeCell ref="A22:B22"/>
    <mergeCell ref="C22:D22"/>
    <mergeCell ref="E22:F22"/>
    <mergeCell ref="E13:F13"/>
    <mergeCell ref="A20:B20"/>
    <mergeCell ref="G21:H21"/>
    <mergeCell ref="C3:F3"/>
    <mergeCell ref="A21:B21"/>
    <mergeCell ref="C21:D21"/>
    <mergeCell ref="E21:F21"/>
    <mergeCell ref="J7:K7"/>
    <mergeCell ref="A3:B3"/>
    <mergeCell ref="A14:O14"/>
    <mergeCell ref="G10:H10"/>
    <mergeCell ref="J9:K9"/>
    <mergeCell ref="J10:K10"/>
    <mergeCell ref="A10:B10"/>
    <mergeCell ref="C9:D9"/>
    <mergeCell ref="J12:K12"/>
    <mergeCell ref="M9:N9"/>
    <mergeCell ref="M10:N10"/>
    <mergeCell ref="M21:N21"/>
  </mergeCells>
  <phoneticPr fontId="11"/>
  <conditionalFormatting sqref="A9:O13">
    <cfRule type="expression" dxfId="27" priority="16">
      <formula>$J$7="なし"</formula>
    </cfRule>
  </conditionalFormatting>
  <conditionalFormatting sqref="A18:O22">
    <cfRule type="expression" dxfId="26" priority="1">
      <formula>$J$7="なし"</formula>
    </cfRule>
    <cfRule type="expression" dxfId="25" priority="17">
      <formula>$L$16="なし"</formula>
    </cfRule>
  </conditionalFormatting>
  <dataValidations count="2">
    <dataValidation imeMode="on" allowBlank="1" showInputMessage="1" showErrorMessage="1" sqref="A10:B13 A19:B22" xr:uid="{00000000-0002-0000-0100-000000000000}"/>
    <dataValidation type="date" imeMode="off" allowBlank="1" showInputMessage="1" showErrorMessage="1" error="202〇/○/〇と入力_x000a_2022/6/1～2023/2/28の間" sqref="G6:H6 J6 M6:N6" xr:uid="{00000000-0002-0000-0100-000001000000}">
      <formula1>44713</formula1>
      <formula2>44985</formula2>
    </dataValidation>
  </dataValidations>
  <pageMargins left="0.7" right="0.7" top="0.75" bottom="0.75" header="0.3" footer="0.3"/>
  <pageSetup paperSize="9" scale="60" orientation="portrait" copies="0"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3000000}">
          <x14:formula1>
            <xm:f>'1ページ'!$I$48:$I$50</xm:f>
          </x14:formula1>
          <xm:sqref>L16:M16 J7:K7</xm:sqref>
        </x14:dataValidation>
        <x14:dataValidation type="list" allowBlank="1" showInputMessage="1" showErrorMessage="1" xr:uid="{00000000-0002-0000-0100-000005000000}">
          <x14:formula1>
            <xm:f>'3ページ'!$F$45:$F$67</xm:f>
          </x14:formula1>
          <xm:sqref>C10:D13 C19:D22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00B0F0"/>
  </sheetPr>
  <dimension ref="A1:T92"/>
  <sheetViews>
    <sheetView showGridLines="0" view="pageBreakPreview" zoomScale="85" zoomScaleNormal="80" zoomScaleSheetLayoutView="85" workbookViewId="0">
      <selection activeCell="M36" sqref="M36:N36"/>
    </sheetView>
  </sheetViews>
  <sheetFormatPr defaultColWidth="0" defaultRowHeight="18.75" customHeight="1"/>
  <cols>
    <col min="1" max="1" width="5.33203125" style="19" customWidth="1"/>
    <col min="2" max="2" width="21" style="19" customWidth="1"/>
    <col min="3" max="6" width="6.25" style="19" customWidth="1"/>
    <col min="7" max="8" width="9.33203125" style="19" customWidth="1"/>
    <col min="9" max="9" width="8.5" style="19" customWidth="1"/>
    <col min="10" max="11" width="9.33203125" customWidth="1"/>
    <col min="12" max="12" width="8.5" customWidth="1"/>
    <col min="13" max="14" width="9.33203125" customWidth="1"/>
    <col min="15" max="15" width="8.5" customWidth="1"/>
    <col min="16" max="16" width="39.25" customWidth="1"/>
    <col min="17" max="20" width="0" hidden="1" customWidth="1"/>
    <col min="21" max="16384" width="9" hidden="1"/>
  </cols>
  <sheetData>
    <row r="1" spans="1:20" s="2" customFormat="1" ht="17.5">
      <c r="A1" s="97"/>
      <c r="B1" s="98" t="str">
        <f ca="1">'1ページ'!C1</f>
        <v>令和8年度</v>
      </c>
      <c r="C1" s="99" t="s">
        <v>549</v>
      </c>
      <c r="D1" s="100"/>
      <c r="E1" s="100"/>
      <c r="F1" s="100"/>
      <c r="G1" s="100"/>
      <c r="H1" s="100"/>
      <c r="I1" s="101"/>
      <c r="J1" s="3"/>
    </row>
    <row r="2" spans="1:20" s="2" customFormat="1" ht="13">
      <c r="A2" s="102"/>
      <c r="B2" s="96"/>
      <c r="C2" s="96"/>
      <c r="D2" s="96"/>
      <c r="E2" s="96"/>
      <c r="F2" s="96"/>
      <c r="G2" s="96"/>
      <c r="H2" s="96"/>
      <c r="I2" s="96"/>
    </row>
    <row r="3" spans="1:20" s="2" customFormat="1" ht="24.75" customHeight="1">
      <c r="A3" s="264" t="s">
        <v>81</v>
      </c>
      <c r="B3" s="264"/>
      <c r="C3" s="265">
        <f>'1ページ'!C3</f>
        <v>0</v>
      </c>
      <c r="D3" s="266"/>
      <c r="E3" s="266"/>
      <c r="F3" s="103"/>
      <c r="G3" s="103"/>
      <c r="H3" s="96"/>
      <c r="I3" s="96"/>
    </row>
    <row r="5" spans="1:20" s="2" customFormat="1" ht="21">
      <c r="A5" s="18" t="s">
        <v>550</v>
      </c>
      <c r="B5" s="18"/>
      <c r="C5" s="18"/>
      <c r="D5" s="18"/>
      <c r="E5" s="18"/>
      <c r="F5" s="18"/>
      <c r="G5" s="18"/>
      <c r="H5" s="18"/>
      <c r="I5" s="18"/>
      <c r="J5" s="18"/>
      <c r="K5" s="18"/>
      <c r="L5" s="18"/>
      <c r="M5" s="7"/>
      <c r="N5" s="7"/>
      <c r="O5" s="7"/>
      <c r="P5" s="7"/>
    </row>
    <row r="6" spans="1:20" s="2" customFormat="1" ht="16" customHeight="1">
      <c r="A6" s="134"/>
      <c r="B6" s="134"/>
      <c r="C6" s="134"/>
      <c r="D6" s="134"/>
      <c r="E6" s="134"/>
      <c r="F6" s="134"/>
      <c r="G6" s="134"/>
      <c r="H6" s="134"/>
      <c r="I6" s="134"/>
      <c r="J6" s="134"/>
      <c r="K6" s="134"/>
      <c r="L6" s="134"/>
      <c r="M6" s="7"/>
      <c r="N6" s="7"/>
      <c r="O6" s="7"/>
      <c r="P6" s="7"/>
    </row>
    <row r="7" spans="1:20" s="2" customFormat="1" ht="26.25" customHeight="1">
      <c r="A7" s="15" t="s">
        <v>551</v>
      </c>
      <c r="B7" s="15"/>
      <c r="C7" s="15"/>
      <c r="D7" s="15"/>
      <c r="E7" s="15"/>
      <c r="F7" s="15"/>
      <c r="H7" s="274" t="s">
        <v>77</v>
      </c>
      <c r="I7" s="274"/>
      <c r="J7" s="274"/>
      <c r="K7" s="79"/>
      <c r="L7" s="79"/>
      <c r="M7" s="79"/>
      <c r="N7" s="7"/>
      <c r="O7" s="7"/>
      <c r="P7" s="7"/>
    </row>
    <row r="8" spans="1:20" s="2" customFormat="1" ht="55" customHeight="1">
      <c r="A8" s="15"/>
      <c r="B8" s="273" t="s">
        <v>523</v>
      </c>
      <c r="C8" s="273"/>
      <c r="D8" s="273"/>
      <c r="E8" s="273"/>
      <c r="F8" s="273"/>
      <c r="G8" s="273"/>
      <c r="H8" s="273"/>
      <c r="I8" s="273"/>
      <c r="J8" s="273"/>
      <c r="K8" s="273"/>
      <c r="L8" s="273"/>
      <c r="M8" s="273"/>
      <c r="N8" s="273"/>
      <c r="O8" s="273"/>
      <c r="P8" s="7"/>
    </row>
    <row r="9" spans="1:20" s="2" customFormat="1" ht="19.5" customHeight="1" thickBot="1">
      <c r="A9" s="20" t="s">
        <v>492</v>
      </c>
      <c r="B9" s="21"/>
      <c r="C9" s="21"/>
      <c r="D9" s="21"/>
      <c r="E9" s="21"/>
      <c r="F9" s="21"/>
      <c r="G9" s="21"/>
      <c r="H9" s="21"/>
      <c r="I9" s="21"/>
      <c r="J9" s="21"/>
      <c r="K9" s="21"/>
      <c r="L9" s="21"/>
      <c r="M9" s="21"/>
      <c r="N9" s="7"/>
      <c r="O9" s="7"/>
      <c r="P9" s="7"/>
    </row>
    <row r="10" spans="1:20" s="2" customFormat="1" ht="15.75" customHeight="1" thickTop="1">
      <c r="A10" s="267" t="s">
        <v>289</v>
      </c>
      <c r="B10" s="268"/>
      <c r="C10" s="269" t="s">
        <v>513</v>
      </c>
      <c r="D10" s="270"/>
      <c r="E10" s="271" t="s">
        <v>538</v>
      </c>
      <c r="F10" s="272"/>
      <c r="G10" s="281" t="s">
        <v>294</v>
      </c>
      <c r="H10" s="282"/>
      <c r="I10" s="282"/>
      <c r="J10" s="282"/>
      <c r="K10" s="282"/>
      <c r="L10" s="282"/>
      <c r="M10" s="282"/>
      <c r="N10" s="282"/>
      <c r="O10" s="283"/>
      <c r="P10" s="7"/>
      <c r="R10" s="80"/>
      <c r="S10" s="80"/>
      <c r="T10" s="80"/>
    </row>
    <row r="11" spans="1:20" s="2" customFormat="1" ht="15.75" customHeight="1">
      <c r="A11" s="286"/>
      <c r="B11" s="287"/>
      <c r="C11" s="290" t="s">
        <v>77</v>
      </c>
      <c r="D11" s="291"/>
      <c r="E11" s="294"/>
      <c r="F11" s="295"/>
      <c r="G11" s="301" t="s">
        <v>524</v>
      </c>
      <c r="H11" s="302"/>
      <c r="I11" s="302"/>
      <c r="J11" s="302"/>
      <c r="K11" s="302"/>
      <c r="L11" s="302"/>
      <c r="M11" s="302"/>
      <c r="N11" s="302"/>
      <c r="O11" s="303"/>
      <c r="P11" s="7"/>
      <c r="R11" s="80" t="s">
        <v>295</v>
      </c>
      <c r="S11" s="80"/>
      <c r="T11" s="80"/>
    </row>
    <row r="12" spans="1:20" s="2" customFormat="1" ht="30" customHeight="1" thickBot="1">
      <c r="A12" s="288"/>
      <c r="B12" s="289"/>
      <c r="C12" s="292"/>
      <c r="D12" s="293"/>
      <c r="E12" s="296"/>
      <c r="F12" s="297"/>
      <c r="G12" s="304"/>
      <c r="H12" s="305"/>
      <c r="I12" s="305"/>
      <c r="J12" s="305"/>
      <c r="K12" s="305"/>
      <c r="L12" s="305"/>
      <c r="M12" s="305"/>
      <c r="N12" s="305"/>
      <c r="O12" s="306"/>
      <c r="P12" s="7"/>
      <c r="R12" s="36" t="str">
        <f>IF(G12="","",IF(G12&lt;作業用シート!$E$29,1,IF(G12&gt;作業用シート!$F$29,1,IF(WEEKDAY(G12)=1,1,IF(WEEKDAY(G12)=7,1,IF(COUNTIF(祝日,G12)=1,1,IF(COUNTIF(指導主事会,G12)=1,1,2)))))))</f>
        <v/>
      </c>
      <c r="S12" s="36" t="str">
        <f>IF(J12="","",IF(J12&lt;作業用シート!$E$29,1,IF(J12&gt;作業用シート!$F$29,1,IF(WEEKDAY(J12)=1,1,IF(WEEKDAY(J12)=7,1,IF(COUNTIF(祝日,J12)=1,1,IF(COUNTIF(指導主事会,J12)=1,1,2)))))))</f>
        <v/>
      </c>
      <c r="T12" s="36" t="str">
        <f>IF(M12="","",IF(M12&lt;作業用シート!$E$29,1,IF(M12&gt;作業用シート!$F$29,1,IF(WEEKDAY(M12)=1,1,IF(WEEKDAY(M12)=7,1,IF(COUNTIF(祝日,M12)=1,1,IF(COUNTIF(指導主事会,M12)=1,1,2)))))))</f>
        <v/>
      </c>
    </row>
    <row r="13" spans="1:20" s="2" customFormat="1" ht="15.75" customHeight="1" thickTop="1">
      <c r="A13" s="288"/>
      <c r="B13" s="289"/>
      <c r="C13" s="292"/>
      <c r="D13" s="293"/>
      <c r="E13" s="296"/>
      <c r="F13" s="297"/>
      <c r="G13" s="307" t="s">
        <v>288</v>
      </c>
      <c r="H13" s="308"/>
      <c r="I13" s="308"/>
      <c r="J13" s="308"/>
      <c r="K13" s="308"/>
      <c r="L13" s="308"/>
      <c r="M13" s="308"/>
      <c r="N13" s="308"/>
      <c r="O13" s="309"/>
      <c r="P13" s="7"/>
      <c r="R13" s="80"/>
      <c r="S13" s="80"/>
      <c r="T13" s="80"/>
    </row>
    <row r="14" spans="1:20" s="2" customFormat="1" ht="15.75" customHeight="1">
      <c r="A14" s="288"/>
      <c r="B14" s="289"/>
      <c r="C14" s="292"/>
      <c r="D14" s="293"/>
      <c r="E14" s="296"/>
      <c r="F14" s="297"/>
      <c r="G14" s="298" t="s">
        <v>146</v>
      </c>
      <c r="H14" s="299"/>
      <c r="I14" s="86" t="s">
        <v>82</v>
      </c>
      <c r="J14" s="298" t="s">
        <v>287</v>
      </c>
      <c r="K14" s="299"/>
      <c r="L14" s="87" t="s">
        <v>82</v>
      </c>
      <c r="M14" s="300" t="s">
        <v>148</v>
      </c>
      <c r="N14" s="299"/>
      <c r="O14" s="141" t="s">
        <v>82</v>
      </c>
      <c r="P14" s="7"/>
      <c r="R14" s="80"/>
      <c r="S14" s="80"/>
      <c r="T14" s="80"/>
    </row>
    <row r="15" spans="1:20" s="157" customFormat="1" ht="30" customHeight="1" thickBot="1">
      <c r="A15" s="288"/>
      <c r="B15" s="289"/>
      <c r="C15" s="292"/>
      <c r="D15" s="293"/>
      <c r="E15" s="296"/>
      <c r="F15" s="297"/>
      <c r="G15" s="284"/>
      <c r="H15" s="285"/>
      <c r="I15" s="84" t="str">
        <f>IF(G15="","",G15)</f>
        <v/>
      </c>
      <c r="J15" s="284"/>
      <c r="K15" s="285"/>
      <c r="L15" s="85" t="str">
        <f>IF(J15="","",J15)</f>
        <v/>
      </c>
      <c r="M15" s="284"/>
      <c r="N15" s="285"/>
      <c r="O15" s="142" t="str">
        <f>IF(M15="","",M15)</f>
        <v/>
      </c>
      <c r="P15" s="156" t="s">
        <v>553</v>
      </c>
      <c r="R15" s="158" t="str">
        <f>IF(G15="","",IF(G15&lt;作業用シート!$E$30,1,IF(G15&gt;作業用シート!$F$30,1,IF(WEEKDAY(G15)=1,1,IF(WEEKDAY(G15)=7,1,IF(COUNTIF(祝日,G15)=1,1,IF(COUNTIF(指導主事会,G15)=1,1,2)))))))</f>
        <v/>
      </c>
      <c r="S15" s="158" t="str">
        <f>IF(J15="","",IF(J15&lt;作業用シート!$E$30,1,IF(J15&gt;作業用シート!$F$30,1,IF(WEEKDAY(J15)=1,1,IF(WEEKDAY(J15)=7,1,IF(COUNTIF(祝日,J15)=1,1,IF(COUNTIF(指導主事会,J15)=1,1,2)))))))</f>
        <v/>
      </c>
      <c r="T15" s="158" t="str">
        <f>IF(M15="","",IF(M15&lt;作業用シート!$E$30,1,IF(M15&gt;作業用シート!$F$30,1,IF(WEEKDAY(M15)=1,1,IF(WEEKDAY(M15)=7,1,IF(COUNTIF(祝日,M15)=1,1,IF(COUNTIF(指導主事会,M15)=1,1,2)))))))</f>
        <v/>
      </c>
    </row>
    <row r="16" spans="1:20" s="2" customFormat="1" ht="15.75" customHeight="1" thickTop="1">
      <c r="A16" s="275" t="s">
        <v>289</v>
      </c>
      <c r="B16" s="276"/>
      <c r="C16" s="277" t="s">
        <v>515</v>
      </c>
      <c r="D16" s="278"/>
      <c r="E16" s="279" t="s">
        <v>3</v>
      </c>
      <c r="F16" s="280"/>
      <c r="G16" s="356" t="s">
        <v>294</v>
      </c>
      <c r="H16" s="357"/>
      <c r="I16" s="357"/>
      <c r="J16" s="357"/>
      <c r="K16" s="357"/>
      <c r="L16" s="357"/>
      <c r="M16" s="357"/>
      <c r="N16" s="357"/>
      <c r="O16" s="358"/>
      <c r="P16" s="7"/>
      <c r="R16" s="80"/>
      <c r="S16" s="80"/>
      <c r="T16" s="80"/>
    </row>
    <row r="17" spans="1:20" s="2" customFormat="1" ht="15.75" customHeight="1">
      <c r="A17" s="286"/>
      <c r="B17" s="287"/>
      <c r="C17" s="290" t="s">
        <v>77</v>
      </c>
      <c r="D17" s="291"/>
      <c r="E17" s="294"/>
      <c r="F17" s="295"/>
      <c r="G17" s="329" t="s">
        <v>524</v>
      </c>
      <c r="H17" s="330"/>
      <c r="I17" s="330"/>
      <c r="J17" s="330"/>
      <c r="K17" s="330"/>
      <c r="L17" s="330"/>
      <c r="M17" s="330"/>
      <c r="N17" s="330"/>
      <c r="O17" s="331"/>
      <c r="P17" s="7"/>
      <c r="R17" s="80" t="s">
        <v>295</v>
      </c>
      <c r="S17" s="80"/>
      <c r="T17" s="80"/>
    </row>
    <row r="18" spans="1:20" s="2" customFormat="1" ht="30" customHeight="1" thickBot="1">
      <c r="A18" s="288"/>
      <c r="B18" s="289"/>
      <c r="C18" s="292"/>
      <c r="D18" s="293"/>
      <c r="E18" s="296"/>
      <c r="F18" s="297"/>
      <c r="G18" s="332"/>
      <c r="H18" s="333"/>
      <c r="I18" s="333"/>
      <c r="J18" s="333"/>
      <c r="K18" s="333"/>
      <c r="L18" s="333"/>
      <c r="M18" s="333"/>
      <c r="N18" s="333"/>
      <c r="O18" s="334"/>
      <c r="P18" s="7"/>
      <c r="R18" s="36" t="str">
        <f>IF(G18="","",IF(G18&lt;作業用シート!$E$29,1,IF(G18&gt;作業用シート!$F$29,1,IF(WEEKDAY(G18)=1,1,IF(WEEKDAY(G18)=7,1,IF(COUNTIF(祝日,G18)=1,1,IF(COUNTIF(指導主事会,G18)=1,1,2)))))))</f>
        <v/>
      </c>
      <c r="S18" s="36" t="str">
        <f>IF(J18="","",IF(J18&lt;作業用シート!$E$29,1,IF(J18&gt;作業用シート!$F$29,1,IF(WEEKDAY(J18)=1,1,IF(WEEKDAY(J18)=7,1,IF(COUNTIF(祝日,J18)=1,1,IF(COUNTIF(指導主事会,J18)=1,1,2)))))))</f>
        <v/>
      </c>
      <c r="T18" s="36" t="str">
        <f>IF(M18="","",IF(M18&lt;作業用シート!$E$29,1,IF(M18&gt;作業用シート!$F$29,1,IF(WEEKDAY(M18)=1,1,IF(WEEKDAY(M18)=7,1,IF(COUNTIF(祝日,M18)=1,1,IF(COUNTIF(指導主事会,M18)=1,1,2)))))))</f>
        <v/>
      </c>
    </row>
    <row r="19" spans="1:20" s="2" customFormat="1" ht="15.75" customHeight="1" thickTop="1">
      <c r="A19" s="288"/>
      <c r="B19" s="289"/>
      <c r="C19" s="292"/>
      <c r="D19" s="293"/>
      <c r="E19" s="296"/>
      <c r="F19" s="350"/>
      <c r="G19" s="362" t="s">
        <v>288</v>
      </c>
      <c r="H19" s="363"/>
      <c r="I19" s="363"/>
      <c r="J19" s="363"/>
      <c r="K19" s="363"/>
      <c r="L19" s="363"/>
      <c r="M19" s="363"/>
      <c r="N19" s="363"/>
      <c r="O19" s="364"/>
      <c r="P19" s="7"/>
      <c r="R19" s="80"/>
      <c r="S19" s="80"/>
      <c r="T19" s="80"/>
    </row>
    <row r="20" spans="1:20" s="2" customFormat="1" ht="15.75" customHeight="1">
      <c r="A20" s="288"/>
      <c r="B20" s="289"/>
      <c r="C20" s="292"/>
      <c r="D20" s="293"/>
      <c r="E20" s="296"/>
      <c r="F20" s="350"/>
      <c r="G20" s="298" t="s">
        <v>146</v>
      </c>
      <c r="H20" s="299"/>
      <c r="I20" s="86" t="s">
        <v>82</v>
      </c>
      <c r="J20" s="298" t="s">
        <v>147</v>
      </c>
      <c r="K20" s="299"/>
      <c r="L20" s="87" t="s">
        <v>82</v>
      </c>
      <c r="M20" s="300" t="s">
        <v>148</v>
      </c>
      <c r="N20" s="299"/>
      <c r="O20" s="147" t="s">
        <v>82</v>
      </c>
      <c r="P20" s="7"/>
      <c r="R20" s="80"/>
      <c r="S20" s="80"/>
      <c r="T20" s="80"/>
    </row>
    <row r="21" spans="1:20" s="2" customFormat="1" ht="30" customHeight="1" thickBot="1">
      <c r="A21" s="288"/>
      <c r="B21" s="289"/>
      <c r="C21" s="292"/>
      <c r="D21" s="293"/>
      <c r="E21" s="296"/>
      <c r="F21" s="350"/>
      <c r="G21" s="335"/>
      <c r="H21" s="336"/>
      <c r="I21" s="148" t="str">
        <f>IF(G21="","",G21)</f>
        <v/>
      </c>
      <c r="J21" s="335"/>
      <c r="K21" s="336"/>
      <c r="L21" s="149" t="str">
        <f>IF(J21="","",J21)</f>
        <v/>
      </c>
      <c r="M21" s="335"/>
      <c r="N21" s="336"/>
      <c r="O21" s="150" t="str">
        <f>IF(M21="","",M21)</f>
        <v/>
      </c>
      <c r="P21" s="156" t="s">
        <v>553</v>
      </c>
      <c r="R21" s="36" t="str">
        <f>IF(G21="","",IF(G21&lt;作業用シート!$E$30,1,IF(G21&gt;作業用シート!$F$30,1,IF(WEEKDAY(G21)=1,1,IF(WEEKDAY(G21)=7,1,IF(COUNTIF(祝日,G21)=1,1,IF(COUNTIF(指導主事会,G21)=1,1,2)))))))</f>
        <v/>
      </c>
      <c r="S21" s="36" t="str">
        <f>IF(J21="","",IF(J21&lt;作業用シート!$E$30,1,IF(J21&gt;作業用シート!$F$30,1,IF(WEEKDAY(J21)=1,1,IF(WEEKDAY(J21)=7,1,IF(COUNTIF(祝日,J21)=1,1,IF(COUNTIF(指導主事会,J21)=1,1,2)))))))</f>
        <v/>
      </c>
      <c r="T21" s="36" t="str">
        <f>IF(M21="","",IF(M21&lt;作業用シート!$E$30,1,IF(M21&gt;作業用シート!$F$30,1,IF(WEEKDAY(M21)=1,1,IF(WEEKDAY(M21)=7,1,IF(COUNTIF(祝日,M21)=1,1,IF(COUNTIF(指導主事会,M21)=1,1,2)))))))</f>
        <v/>
      </c>
    </row>
    <row r="22" spans="1:20" s="2" customFormat="1" ht="15.75" customHeight="1" thickTop="1">
      <c r="A22" s="267" t="s">
        <v>289</v>
      </c>
      <c r="B22" s="365"/>
      <c r="C22" s="269" t="s">
        <v>515</v>
      </c>
      <c r="D22" s="366"/>
      <c r="E22" s="271" t="s">
        <v>3</v>
      </c>
      <c r="F22" s="367"/>
      <c r="G22" s="359" t="s">
        <v>294</v>
      </c>
      <c r="H22" s="360"/>
      <c r="I22" s="360"/>
      <c r="J22" s="360"/>
      <c r="K22" s="360"/>
      <c r="L22" s="360"/>
      <c r="M22" s="360"/>
      <c r="N22" s="360"/>
      <c r="O22" s="361"/>
      <c r="P22" s="7"/>
      <c r="R22" s="80"/>
      <c r="S22" s="80"/>
      <c r="T22" s="80"/>
    </row>
    <row r="23" spans="1:20" s="2" customFormat="1" ht="15.75" customHeight="1">
      <c r="A23" s="286"/>
      <c r="B23" s="287"/>
      <c r="C23" s="290" t="s">
        <v>77</v>
      </c>
      <c r="D23" s="291"/>
      <c r="E23" s="294"/>
      <c r="F23" s="295"/>
      <c r="G23" s="329" t="s">
        <v>524</v>
      </c>
      <c r="H23" s="330"/>
      <c r="I23" s="330"/>
      <c r="J23" s="330"/>
      <c r="K23" s="330"/>
      <c r="L23" s="330"/>
      <c r="M23" s="330"/>
      <c r="N23" s="330"/>
      <c r="O23" s="331"/>
      <c r="P23" s="7"/>
      <c r="R23" s="80"/>
      <c r="S23" s="80"/>
      <c r="T23" s="80"/>
    </row>
    <row r="24" spans="1:20" s="2" customFormat="1" ht="30" customHeight="1" thickBot="1">
      <c r="A24" s="288"/>
      <c r="B24" s="289"/>
      <c r="C24" s="292"/>
      <c r="D24" s="293"/>
      <c r="E24" s="296"/>
      <c r="F24" s="297"/>
      <c r="G24" s="332"/>
      <c r="H24" s="333"/>
      <c r="I24" s="333"/>
      <c r="J24" s="333"/>
      <c r="K24" s="333"/>
      <c r="L24" s="333"/>
      <c r="M24" s="333"/>
      <c r="N24" s="333"/>
      <c r="O24" s="334"/>
      <c r="P24" s="7"/>
      <c r="R24" s="36" t="str">
        <f>IF(G24="","",IF(G24&lt;作業用シート!$E$29,1,IF(G24&gt;作業用シート!$F$29,1,IF(WEEKDAY(G24)=1,1,IF(WEEKDAY(G24)=7,1,IF(COUNTIF(祝日,G24)=1,1,IF(COUNTIF(指導主事会,G24)=1,1,2)))))))</f>
        <v/>
      </c>
      <c r="S24" s="36" t="str">
        <f>IF(J24="","",IF(J24&lt;作業用シート!$E$29,1,IF(J24&gt;作業用シート!$F$29,1,IF(WEEKDAY(J24)=1,1,IF(WEEKDAY(J24)=7,1,IF(COUNTIF(祝日,J24)=1,1,IF(COUNTIF(指導主事会,J24)=1,1,2)))))))</f>
        <v/>
      </c>
      <c r="T24" s="36" t="str">
        <f>IF(M24="","",IF(M24&lt;作業用シート!$E$29,1,IF(M24&gt;作業用シート!$F$29,1,IF(WEEKDAY(M24)=1,1,IF(WEEKDAY(M24)=7,1,IF(COUNTIF(祝日,M24)=1,1,IF(COUNTIF(指導主事会,M24)=1,1,2)))))))</f>
        <v/>
      </c>
    </row>
    <row r="25" spans="1:20" s="2" customFormat="1" ht="15.75" customHeight="1" thickTop="1" thickBot="1">
      <c r="A25" s="288"/>
      <c r="B25" s="289"/>
      <c r="C25" s="292"/>
      <c r="D25" s="293"/>
      <c r="E25" s="296"/>
      <c r="F25" s="350"/>
      <c r="G25" s="353" t="s">
        <v>288</v>
      </c>
      <c r="H25" s="354"/>
      <c r="I25" s="354"/>
      <c r="J25" s="354"/>
      <c r="K25" s="354"/>
      <c r="L25" s="354"/>
      <c r="M25" s="354"/>
      <c r="N25" s="354"/>
      <c r="O25" s="355"/>
      <c r="P25" s="7"/>
      <c r="R25" s="80"/>
      <c r="S25" s="80"/>
      <c r="T25" s="80"/>
    </row>
    <row r="26" spans="1:20" s="2" customFormat="1" ht="15.75" customHeight="1" thickTop="1">
      <c r="A26" s="288"/>
      <c r="B26" s="289"/>
      <c r="C26" s="292"/>
      <c r="D26" s="293"/>
      <c r="E26" s="296"/>
      <c r="F26" s="350"/>
      <c r="G26" s="321" t="s">
        <v>146</v>
      </c>
      <c r="H26" s="322"/>
      <c r="I26" s="83" t="s">
        <v>82</v>
      </c>
      <c r="J26" s="321" t="s">
        <v>287</v>
      </c>
      <c r="K26" s="322"/>
      <c r="L26" s="82" t="s">
        <v>82</v>
      </c>
      <c r="M26" s="343" t="s">
        <v>148</v>
      </c>
      <c r="N26" s="322"/>
      <c r="O26" s="143" t="s">
        <v>82</v>
      </c>
      <c r="P26" s="7"/>
      <c r="R26" s="80"/>
      <c r="S26" s="80"/>
      <c r="T26" s="80"/>
    </row>
    <row r="27" spans="1:20" s="2" customFormat="1" ht="30" customHeight="1" thickBot="1">
      <c r="A27" s="346"/>
      <c r="B27" s="347"/>
      <c r="C27" s="348"/>
      <c r="D27" s="349"/>
      <c r="E27" s="351"/>
      <c r="F27" s="352"/>
      <c r="G27" s="344"/>
      <c r="H27" s="345"/>
      <c r="I27" s="144" t="str">
        <f>IF(G27="","",G27)</f>
        <v/>
      </c>
      <c r="J27" s="344"/>
      <c r="K27" s="345"/>
      <c r="L27" s="145" t="str">
        <f>IF(J27="","",J27)</f>
        <v/>
      </c>
      <c r="M27" s="344"/>
      <c r="N27" s="345"/>
      <c r="O27" s="146" t="str">
        <f>IF(M27="","",M27)</f>
        <v/>
      </c>
      <c r="P27" s="156" t="s">
        <v>553</v>
      </c>
      <c r="R27" s="36" t="str">
        <f>IF(G27="","",IF(G27&lt;作業用シート!$E$30,1,IF(G27&gt;作業用シート!$F$30,1,IF(WEEKDAY(G27)=1,1,IF(WEEKDAY(G27)=7,1,IF(COUNTIF(祝日,G27)=1,1,IF(COUNTIF(指導主事会,G27)=1,1,2)))))))</f>
        <v/>
      </c>
      <c r="S27" s="36" t="str">
        <f>IF(J27="","",IF(J27&lt;作業用シート!$E$30,1,IF(J27&gt;作業用シート!$F$30,1,IF(WEEKDAY(J27)=1,1,IF(WEEKDAY(J27)=7,1,IF(COUNTIF(祝日,J27)=1,1,IF(COUNTIF(指導主事会,J27)=1,1,2)))))))</f>
        <v/>
      </c>
      <c r="T27" s="36" t="str">
        <f>IF(M27="","",IF(M27&lt;作業用シート!$E$30,1,IF(M27&gt;作業用シート!$F$30,1,IF(WEEKDAY(M27)=1,1,IF(WEEKDAY(M27)=7,1,IF(COUNTIF(祝日,M27)=1,1,IF(COUNTIF(指導主事会,M27)=1,1,2)))))))</f>
        <v/>
      </c>
    </row>
    <row r="28" spans="1:20" s="2" customFormat="1" ht="32.15" customHeight="1" thickTop="1">
      <c r="A28" s="319" t="s">
        <v>540</v>
      </c>
      <c r="B28" s="320"/>
      <c r="C28" s="320"/>
      <c r="D28" s="320"/>
      <c r="E28" s="320"/>
      <c r="F28" s="320"/>
      <c r="G28" s="320"/>
      <c r="H28" s="320"/>
      <c r="I28" s="320"/>
      <c r="J28" s="320"/>
      <c r="K28" s="320"/>
      <c r="L28" s="320"/>
      <c r="M28" s="320"/>
      <c r="N28" s="320"/>
      <c r="O28" s="320"/>
      <c r="P28" s="96"/>
      <c r="R28" s="80"/>
      <c r="S28" s="80"/>
      <c r="T28" s="80"/>
    </row>
    <row r="29" spans="1:20" s="2" customFormat="1" ht="15" customHeight="1">
      <c r="A29" s="106"/>
      <c r="B29" s="106"/>
      <c r="C29" s="106"/>
      <c r="D29" s="106"/>
      <c r="E29" s="106"/>
      <c r="F29" s="106"/>
      <c r="G29" s="106"/>
      <c r="H29" s="106"/>
      <c r="I29" s="106"/>
      <c r="J29" s="106"/>
      <c r="K29" s="106"/>
      <c r="L29" s="96"/>
      <c r="M29" s="7"/>
    </row>
    <row r="30" spans="1:20" s="2" customFormat="1" ht="15" customHeight="1">
      <c r="A30" s="107" t="s">
        <v>544</v>
      </c>
      <c r="B30" s="108"/>
      <c r="C30" s="106"/>
      <c r="D30" s="106"/>
      <c r="E30" s="106"/>
      <c r="F30" s="106"/>
      <c r="G30" s="106"/>
      <c r="H30" s="106"/>
      <c r="I30" s="106"/>
      <c r="J30" s="106"/>
      <c r="K30" s="106"/>
      <c r="L30" s="96"/>
      <c r="M30" s="7"/>
    </row>
    <row r="31" spans="1:20" s="2" customFormat="1" ht="15" customHeight="1">
      <c r="A31" s="108"/>
      <c r="C31" s="95"/>
      <c r="D31" s="95"/>
      <c r="E31" s="95"/>
      <c r="F31" s="95"/>
      <c r="G31" s="93"/>
      <c r="H31" s="93"/>
      <c r="I31" s="94"/>
      <c r="J31" s="93"/>
      <c r="K31" s="95"/>
      <c r="L31" s="94"/>
      <c r="M31" s="93"/>
      <c r="N31" s="93"/>
      <c r="O31" s="94"/>
      <c r="P31" s="96"/>
      <c r="R31" s="80"/>
      <c r="S31" s="80"/>
      <c r="T31" s="80"/>
    </row>
    <row r="32" spans="1:20" s="2" customFormat="1" ht="26.25" customHeight="1">
      <c r="A32" s="104" t="s">
        <v>552</v>
      </c>
      <c r="B32" s="104"/>
      <c r="C32" s="104"/>
      <c r="D32" s="104"/>
      <c r="E32" s="104"/>
      <c r="F32" s="104"/>
      <c r="G32" s="104"/>
      <c r="H32" s="104"/>
      <c r="I32" s="263" t="s">
        <v>77</v>
      </c>
      <c r="J32" s="263"/>
      <c r="K32" s="263"/>
      <c r="L32" s="96"/>
      <c r="M32" s="96"/>
      <c r="N32" s="96"/>
      <c r="O32" s="96"/>
      <c r="P32" s="96"/>
      <c r="R32" s="80"/>
      <c r="S32" s="80"/>
      <c r="T32" s="80"/>
    </row>
    <row r="33" spans="1:20" s="2" customFormat="1" ht="19.5" customHeight="1">
      <c r="A33" s="105" t="s">
        <v>504</v>
      </c>
      <c r="B33" s="109"/>
      <c r="C33" s="109"/>
      <c r="D33" s="109"/>
      <c r="E33" s="109"/>
      <c r="F33" s="109"/>
      <c r="G33" s="109"/>
      <c r="H33" s="109"/>
      <c r="I33" s="109"/>
      <c r="J33" s="109"/>
      <c r="K33" s="109"/>
      <c r="L33" s="109"/>
      <c r="M33" s="109"/>
      <c r="N33" s="96"/>
      <c r="O33" s="96"/>
      <c r="P33" s="96"/>
      <c r="R33" s="80"/>
      <c r="S33" s="80"/>
      <c r="T33" s="80"/>
    </row>
    <row r="34" spans="1:20" s="2" customFormat="1" ht="19.5" customHeight="1" thickBot="1">
      <c r="A34" s="312" t="s">
        <v>289</v>
      </c>
      <c r="B34" s="313"/>
      <c r="C34" s="316" t="s">
        <v>502</v>
      </c>
      <c r="D34" s="317"/>
      <c r="E34" s="317"/>
      <c r="F34" s="318"/>
      <c r="G34" s="314" t="s">
        <v>146</v>
      </c>
      <c r="H34" s="315"/>
      <c r="I34" s="122" t="s">
        <v>82</v>
      </c>
      <c r="J34" s="314" t="s">
        <v>147</v>
      </c>
      <c r="K34" s="315"/>
      <c r="L34" s="123" t="s">
        <v>82</v>
      </c>
      <c r="M34" s="340" t="s">
        <v>148</v>
      </c>
      <c r="N34" s="315"/>
      <c r="O34" s="123" t="s">
        <v>82</v>
      </c>
      <c r="P34" s="121"/>
      <c r="R34" s="80"/>
      <c r="S34" s="80"/>
      <c r="T34" s="80"/>
    </row>
    <row r="35" spans="1:20" s="2" customFormat="1" ht="30" customHeight="1" thickTop="1">
      <c r="A35" s="341"/>
      <c r="B35" s="342"/>
      <c r="C35" s="323" t="s">
        <v>77</v>
      </c>
      <c r="D35" s="324"/>
      <c r="E35" s="324"/>
      <c r="F35" s="325"/>
      <c r="G35" s="310"/>
      <c r="H35" s="311"/>
      <c r="I35" s="136" t="str">
        <f>IF(G35="","",G35)</f>
        <v/>
      </c>
      <c r="J35" s="310"/>
      <c r="K35" s="311"/>
      <c r="L35" s="136" t="str">
        <f>IF(J35="","",J35)</f>
        <v/>
      </c>
      <c r="M35" s="310"/>
      <c r="N35" s="311"/>
      <c r="O35" s="153" t="str">
        <f>IF(M35="","",M35)</f>
        <v/>
      </c>
      <c r="P35" s="96"/>
      <c r="R35" s="36" t="str">
        <f>IF(G35="","",IF(G35&lt;作業用シート!$E$30,1,IF(G35&gt;作業用シート!$F$30,1,IF(WEEKDAY(G35)=1,1,IF(WEEKDAY(G35)=7,1,IF(COUNTIF(祝日,G35)=1,1,IF(COUNTIF(指導主事会,G35)=1,1,2)))))))</f>
        <v/>
      </c>
      <c r="S35" s="36" t="str">
        <f>IF(J35="","",IF(J35&lt;作業用シート!$E$30,1,IF(J35&gt;作業用シート!$F$30,1,IF(WEEKDAY(J35)=1,1,IF(WEEKDAY(J35)=7,1,IF(COUNTIF(祝日,J35)=1,1,IF(COUNTIF(指導主事会,J35)=1,1,2)))))))</f>
        <v/>
      </c>
      <c r="T35" s="36" t="str">
        <f>IF(M35="","",IF(M35&lt;作業用シート!$E$30,1,IF(M35&gt;作業用シート!$F$30,1,IF(WEEKDAY(M35)=1,1,IF(WEEKDAY(M35)=7,1,IF(COUNTIF(祝日,M35)=1,1,IF(COUNTIF(指導主事会,M35)=1,1,2)))))))</f>
        <v/>
      </c>
    </row>
    <row r="36" spans="1:20" s="2" customFormat="1" ht="30" customHeight="1">
      <c r="A36" s="338"/>
      <c r="B36" s="339"/>
      <c r="C36" s="326" t="s">
        <v>77</v>
      </c>
      <c r="D36" s="327"/>
      <c r="E36" s="327"/>
      <c r="F36" s="328"/>
      <c r="G36" s="261"/>
      <c r="H36" s="337"/>
      <c r="I36" s="124" t="str">
        <f>IF(G36="","",G36)</f>
        <v/>
      </c>
      <c r="J36" s="261"/>
      <c r="K36" s="337"/>
      <c r="L36" s="124" t="str">
        <f>IF(J36="","",J36)</f>
        <v/>
      </c>
      <c r="M36" s="261"/>
      <c r="N36" s="337"/>
      <c r="O36" s="154" t="str">
        <f>IF(M36="","",M36)</f>
        <v/>
      </c>
      <c r="P36" s="96"/>
      <c r="R36" s="36" t="str">
        <f>IF(G36="","",IF(G36&lt;作業用シート!$E$30,1,IF(G36&gt;作業用シート!$F$30,1,IF(WEEKDAY(G36)=1,1,IF(WEEKDAY(G36)=7,1,IF(COUNTIF(祝日,G36)=1,1,IF(COUNTIF(指導主事会,G36)=1,1,2)))))))</f>
        <v/>
      </c>
      <c r="S36" s="36" t="str">
        <f>IF(J36="","",IF(J36&lt;作業用シート!$E$30,1,IF(J36&gt;作業用シート!$F$30,1,IF(WEEKDAY(J36)=1,1,IF(WEEKDAY(J36)=7,1,IF(COUNTIF(祝日,J36)=1,1,IF(COUNTIF(指導主事会,J36)=1,1,2)))))))</f>
        <v/>
      </c>
      <c r="T36" s="36" t="str">
        <f>IF(M36="","",IF(M36&lt;作業用シート!$E$30,1,IF(M36&gt;作業用シート!$F$30,1,IF(WEEKDAY(M36)=1,1,IF(WEEKDAY(M36)=7,1,IF(COUNTIF(祝日,M36)=1,1,IF(COUNTIF(指導主事会,M36)=1,1,2)))))))</f>
        <v/>
      </c>
    </row>
    <row r="37" spans="1:20" s="2" customFormat="1" ht="36" customHeight="1">
      <c r="A37" s="319" t="s">
        <v>541</v>
      </c>
      <c r="B37" s="320"/>
      <c r="C37" s="320"/>
      <c r="D37" s="320"/>
      <c r="E37" s="320"/>
      <c r="F37" s="320"/>
      <c r="G37" s="320"/>
      <c r="H37" s="320"/>
      <c r="I37" s="320"/>
      <c r="J37" s="320"/>
      <c r="K37" s="320"/>
      <c r="L37" s="320"/>
      <c r="M37" s="320"/>
      <c r="N37" s="320"/>
      <c r="O37" s="320"/>
      <c r="P37" s="96"/>
      <c r="R37" s="80"/>
      <c r="S37" s="80"/>
      <c r="T37" s="80"/>
    </row>
    <row r="38" spans="1:20" s="2" customFormat="1" ht="15" customHeight="1">
      <c r="A38" s="106" t="s">
        <v>4</v>
      </c>
      <c r="B38" s="106"/>
      <c r="C38" s="106"/>
      <c r="D38" s="106"/>
      <c r="E38" s="106"/>
      <c r="F38" s="106"/>
      <c r="G38" s="106"/>
      <c r="H38" s="106"/>
      <c r="I38" s="106"/>
      <c r="J38" s="106"/>
      <c r="K38" s="106"/>
      <c r="L38" s="96"/>
      <c r="M38" s="7"/>
    </row>
    <row r="39" spans="1:20" s="2" customFormat="1" ht="15" customHeight="1">
      <c r="A39" s="107" t="s">
        <v>543</v>
      </c>
      <c r="B39" s="106"/>
      <c r="C39" s="106"/>
      <c r="D39" s="106"/>
      <c r="E39" s="106"/>
      <c r="F39" s="106"/>
      <c r="G39" s="106"/>
      <c r="H39" s="106"/>
      <c r="I39" s="106"/>
      <c r="J39" s="106"/>
      <c r="K39" s="106"/>
      <c r="L39" s="96"/>
      <c r="M39" s="7"/>
    </row>
    <row r="40" spans="1:20" ht="18" hidden="1">
      <c r="A40" s="88"/>
      <c r="B40" s="89"/>
      <c r="C40" s="89"/>
      <c r="D40" s="89"/>
      <c r="E40" s="89"/>
      <c r="F40" s="89"/>
      <c r="G40" s="89"/>
      <c r="H40" s="89"/>
      <c r="I40" s="89"/>
      <c r="J40" s="89"/>
      <c r="K40" s="89"/>
      <c r="L40" s="89"/>
      <c r="M40" s="90"/>
      <c r="N40" s="90"/>
    </row>
    <row r="41" spans="1:20" ht="18" hidden="1">
      <c r="A41" s="91"/>
      <c r="B41" s="91"/>
      <c r="C41" s="91"/>
      <c r="D41" s="91"/>
      <c r="E41" s="91"/>
      <c r="F41" s="91"/>
      <c r="G41" s="91"/>
      <c r="H41" s="91"/>
      <c r="I41" s="91"/>
      <c r="J41" s="91"/>
      <c r="K41" s="91"/>
      <c r="L41" s="91"/>
      <c r="M41" s="91"/>
      <c r="N41" s="91"/>
    </row>
    <row r="42" spans="1:20" ht="18" hidden="1">
      <c r="A42"/>
      <c r="B42"/>
      <c r="C42"/>
      <c r="D42"/>
      <c r="E42"/>
      <c r="F42"/>
      <c r="G42"/>
      <c r="H42"/>
      <c r="I42"/>
    </row>
    <row r="43" spans="1:20" ht="18" hidden="1">
      <c r="A43"/>
      <c r="B43"/>
      <c r="C43"/>
      <c r="D43"/>
      <c r="E43"/>
      <c r="F43"/>
      <c r="G43"/>
      <c r="H43"/>
      <c r="I43"/>
    </row>
    <row r="44" spans="1:20" ht="18" hidden="1">
      <c r="A44"/>
      <c r="B44"/>
      <c r="C44"/>
      <c r="D44"/>
      <c r="E44"/>
      <c r="F44"/>
      <c r="G44"/>
      <c r="H44"/>
      <c r="I44"/>
    </row>
    <row r="45" spans="1:20" ht="18" hidden="1">
      <c r="A45" t="s">
        <v>77</v>
      </c>
      <c r="B45"/>
      <c r="C45"/>
      <c r="D45"/>
      <c r="E45"/>
      <c r="F45" s="2" t="s">
        <v>77</v>
      </c>
      <c r="G45"/>
      <c r="H45" s="2" t="s">
        <v>77</v>
      </c>
      <c r="I45"/>
      <c r="J45" s="2" t="s">
        <v>77</v>
      </c>
      <c r="L45" s="2" t="s">
        <v>77</v>
      </c>
    </row>
    <row r="46" spans="1:20" ht="18" hidden="1">
      <c r="A46" t="s">
        <v>85</v>
      </c>
      <c r="B46"/>
      <c r="C46"/>
      <c r="D46"/>
      <c r="E46"/>
      <c r="F46" s="2" t="s">
        <v>124</v>
      </c>
      <c r="G46"/>
      <c r="H46" t="s">
        <v>139</v>
      </c>
      <c r="I46"/>
      <c r="J46" t="s">
        <v>499</v>
      </c>
      <c r="L46" t="s">
        <v>507</v>
      </c>
    </row>
    <row r="47" spans="1:20" ht="18" hidden="1">
      <c r="A47" t="s">
        <v>86</v>
      </c>
      <c r="B47"/>
      <c r="C47"/>
      <c r="D47"/>
      <c r="E47"/>
      <c r="F47" s="2" t="s">
        <v>125</v>
      </c>
      <c r="G47"/>
      <c r="H47" t="s">
        <v>140</v>
      </c>
      <c r="I47"/>
      <c r="J47" t="s">
        <v>500</v>
      </c>
      <c r="L47" t="s">
        <v>508</v>
      </c>
    </row>
    <row r="48" spans="1:20" ht="18" hidden="1">
      <c r="A48"/>
      <c r="B48"/>
      <c r="C48"/>
      <c r="D48"/>
      <c r="E48"/>
      <c r="F48" s="2" t="s">
        <v>126</v>
      </c>
      <c r="G48"/>
      <c r="H48" t="s">
        <v>141</v>
      </c>
      <c r="I48"/>
      <c r="J48" t="s">
        <v>501</v>
      </c>
    </row>
    <row r="49" spans="1:9" ht="18" hidden="1">
      <c r="A49" t="s">
        <v>284</v>
      </c>
      <c r="B49"/>
      <c r="C49"/>
      <c r="D49"/>
      <c r="E49"/>
      <c r="F49" s="2" t="s">
        <v>127</v>
      </c>
      <c r="G49"/>
      <c r="H49" t="s">
        <v>142</v>
      </c>
      <c r="I49"/>
    </row>
    <row r="50" spans="1:9" ht="18" hidden="1">
      <c r="A50" t="s">
        <v>285</v>
      </c>
      <c r="B50"/>
      <c r="C50"/>
      <c r="D50"/>
      <c r="E50"/>
      <c r="F50" s="2" t="s">
        <v>129</v>
      </c>
      <c r="G50"/>
      <c r="H50" t="s">
        <v>143</v>
      </c>
      <c r="I50"/>
    </row>
    <row r="51" spans="1:9" ht="18" hidden="1">
      <c r="A51" t="s">
        <v>286</v>
      </c>
      <c r="B51"/>
      <c r="C51"/>
      <c r="D51"/>
      <c r="E51"/>
      <c r="F51" s="2" t="s">
        <v>128</v>
      </c>
      <c r="G51"/>
      <c r="H51" t="s">
        <v>144</v>
      </c>
      <c r="I51"/>
    </row>
    <row r="52" spans="1:9" ht="18" hidden="1">
      <c r="A52"/>
      <c r="B52"/>
      <c r="C52"/>
      <c r="D52"/>
      <c r="E52"/>
      <c r="F52" s="2" t="s">
        <v>130</v>
      </c>
      <c r="G52"/>
      <c r="H52" t="s">
        <v>526</v>
      </c>
      <c r="I52"/>
    </row>
    <row r="53" spans="1:9" ht="18" hidden="1">
      <c r="A53"/>
      <c r="B53"/>
      <c r="C53"/>
      <c r="D53"/>
      <c r="E53"/>
      <c r="F53" s="2" t="s">
        <v>132</v>
      </c>
      <c r="G53"/>
      <c r="H53" t="s">
        <v>527</v>
      </c>
      <c r="I53"/>
    </row>
    <row r="54" spans="1:9" ht="18" hidden="1">
      <c r="A54"/>
      <c r="B54"/>
      <c r="C54"/>
      <c r="D54"/>
      <c r="E54"/>
      <c r="F54" s="2" t="s">
        <v>131</v>
      </c>
      <c r="G54"/>
      <c r="H54" t="s">
        <v>528</v>
      </c>
      <c r="I54"/>
    </row>
    <row r="55" spans="1:9" ht="18" hidden="1">
      <c r="A55"/>
      <c r="B55"/>
      <c r="C55"/>
      <c r="D55"/>
      <c r="E55"/>
      <c r="F55" s="2" t="s">
        <v>133</v>
      </c>
      <c r="G55"/>
      <c r="H55" t="s">
        <v>273</v>
      </c>
      <c r="I55"/>
    </row>
    <row r="56" spans="1:9" ht="18" hidden="1">
      <c r="A56"/>
      <c r="B56"/>
      <c r="C56"/>
      <c r="D56"/>
      <c r="E56"/>
      <c r="F56" s="2" t="s">
        <v>145</v>
      </c>
      <c r="G56"/>
      <c r="H56" t="s">
        <v>274</v>
      </c>
      <c r="I56"/>
    </row>
    <row r="57" spans="1:9" ht="18" hidden="1">
      <c r="A57"/>
      <c r="B57"/>
      <c r="C57"/>
      <c r="D57"/>
      <c r="E57"/>
      <c r="F57" s="2" t="s">
        <v>281</v>
      </c>
      <c r="G57"/>
      <c r="H57" t="s">
        <v>275</v>
      </c>
      <c r="I57"/>
    </row>
    <row r="58" spans="1:9" ht="18" hidden="1">
      <c r="A58"/>
      <c r="B58"/>
      <c r="C58"/>
      <c r="D58"/>
      <c r="E58"/>
      <c r="F58" s="2" t="s">
        <v>282</v>
      </c>
      <c r="G58"/>
      <c r="H58" t="s">
        <v>505</v>
      </c>
      <c r="I58"/>
    </row>
    <row r="59" spans="1:9" ht="18" hidden="1">
      <c r="A59"/>
      <c r="B59"/>
      <c r="C59"/>
      <c r="D59"/>
      <c r="E59"/>
      <c r="F59" s="2" t="s">
        <v>157</v>
      </c>
      <c r="G59"/>
      <c r="H59" t="s">
        <v>506</v>
      </c>
      <c r="I59"/>
    </row>
    <row r="60" spans="1:9" ht="18" hidden="1">
      <c r="A60"/>
      <c r="B60"/>
      <c r="C60"/>
      <c r="D60"/>
      <c r="E60"/>
      <c r="F60" s="2" t="s">
        <v>136</v>
      </c>
      <c r="G60"/>
      <c r="H60"/>
      <c r="I60"/>
    </row>
    <row r="61" spans="1:9" ht="18" hidden="1">
      <c r="A61"/>
      <c r="B61"/>
      <c r="C61"/>
      <c r="D61"/>
      <c r="E61"/>
      <c r="F61" s="2" t="s">
        <v>512</v>
      </c>
      <c r="G61"/>
      <c r="H61"/>
      <c r="I61"/>
    </row>
    <row r="62" spans="1:9" ht="18" hidden="1">
      <c r="A62"/>
      <c r="B62"/>
      <c r="C62"/>
      <c r="D62"/>
      <c r="E62"/>
      <c r="F62" s="2" t="s">
        <v>137</v>
      </c>
      <c r="G62"/>
      <c r="H62"/>
      <c r="I62"/>
    </row>
    <row r="63" spans="1:9" ht="18" hidden="1">
      <c r="A63"/>
      <c r="B63"/>
      <c r="C63"/>
      <c r="D63"/>
      <c r="E63"/>
      <c r="F63" s="2" t="s">
        <v>279</v>
      </c>
      <c r="G63"/>
      <c r="H63"/>
      <c r="I63"/>
    </row>
    <row r="64" spans="1:9" ht="18" hidden="1">
      <c r="A64"/>
      <c r="B64"/>
      <c r="C64"/>
      <c r="D64"/>
      <c r="E64"/>
      <c r="F64" s="2" t="s">
        <v>280</v>
      </c>
      <c r="G64"/>
      <c r="H64"/>
      <c r="I64"/>
    </row>
    <row r="65" spans="1:9" ht="18" hidden="1">
      <c r="A65"/>
      <c r="B65"/>
      <c r="C65"/>
      <c r="D65"/>
      <c r="E65"/>
      <c r="F65" s="2" t="s">
        <v>514</v>
      </c>
      <c r="G65"/>
      <c r="H65"/>
      <c r="I65"/>
    </row>
    <row r="66" spans="1:9" ht="18" hidden="1">
      <c r="A66"/>
      <c r="B66"/>
      <c r="C66"/>
      <c r="D66"/>
      <c r="E66"/>
      <c r="F66" s="2" t="s">
        <v>505</v>
      </c>
      <c r="G66"/>
      <c r="H66"/>
      <c r="I66"/>
    </row>
    <row r="67" spans="1:9" ht="18.75" hidden="1" customHeight="1">
      <c r="F67" s="2" t="s">
        <v>506</v>
      </c>
    </row>
    <row r="80" spans="1:9" ht="18"/>
    <row r="81" spans="1:13" ht="18"/>
    <row r="82" spans="1:13" ht="18"/>
    <row r="83" spans="1:13" ht="18"/>
    <row r="84" spans="1:13" ht="18"/>
    <row r="85" spans="1:13" ht="18"/>
    <row r="86" spans="1:13" ht="18">
      <c r="A86" s="19" t="s">
        <v>84</v>
      </c>
    </row>
    <row r="87" spans="1:13" ht="18">
      <c r="A87" s="19" t="s">
        <v>87</v>
      </c>
    </row>
    <row r="88" spans="1:13" ht="18">
      <c r="A88" s="19" t="s">
        <v>88</v>
      </c>
    </row>
    <row r="89" spans="1:13" ht="18">
      <c r="A89" s="19" t="s">
        <v>89</v>
      </c>
    </row>
    <row r="90" spans="1:13" ht="18">
      <c r="A90" s="19" t="s">
        <v>264</v>
      </c>
    </row>
    <row r="91" spans="1:13" s="19" customFormat="1" ht="18">
      <c r="A91" s="19" t="s">
        <v>265</v>
      </c>
      <c r="J91"/>
      <c r="K91"/>
      <c r="L91"/>
      <c r="M91"/>
    </row>
    <row r="92" spans="1:13" s="19" customFormat="1" ht="18">
      <c r="A92" s="19" t="s">
        <v>90</v>
      </c>
      <c r="J92"/>
      <c r="K92"/>
      <c r="L92"/>
      <c r="M92"/>
    </row>
  </sheetData>
  <sheetProtection sheet="1" selectLockedCells="1"/>
  <customSheetViews>
    <customSheetView guid="{F37920BA-3B01-4D87-85E2-8E20B85AA6D7}" showPageBreaks="1" fitToPage="1" printArea="1" hiddenRows="1" hiddenColumns="1" topLeftCell="A7">
      <selection activeCell="E5" sqref="E5"/>
      <pageMargins left="0.7" right="0.7" top="0.75" bottom="0.75" header="0.3" footer="0.3"/>
    </customSheetView>
  </customSheetViews>
  <mergeCells count="67">
    <mergeCell ref="A22:B22"/>
    <mergeCell ref="C22:D22"/>
    <mergeCell ref="E22:F22"/>
    <mergeCell ref="A17:B21"/>
    <mergeCell ref="C17:D21"/>
    <mergeCell ref="E17:F21"/>
    <mergeCell ref="G16:O16"/>
    <mergeCell ref="G22:O22"/>
    <mergeCell ref="J20:K20"/>
    <mergeCell ref="M20:N20"/>
    <mergeCell ref="G20:H20"/>
    <mergeCell ref="G19:O19"/>
    <mergeCell ref="J26:K26"/>
    <mergeCell ref="M26:N26"/>
    <mergeCell ref="J27:K27"/>
    <mergeCell ref="M27:N27"/>
    <mergeCell ref="A23:B27"/>
    <mergeCell ref="C23:D27"/>
    <mergeCell ref="E23:F27"/>
    <mergeCell ref="G27:H27"/>
    <mergeCell ref="G25:O25"/>
    <mergeCell ref="A37:O37"/>
    <mergeCell ref="G26:H26"/>
    <mergeCell ref="C35:F35"/>
    <mergeCell ref="C36:F36"/>
    <mergeCell ref="G17:O18"/>
    <mergeCell ref="G23:O24"/>
    <mergeCell ref="G21:H21"/>
    <mergeCell ref="J21:K21"/>
    <mergeCell ref="M21:N21"/>
    <mergeCell ref="M36:N36"/>
    <mergeCell ref="A36:B36"/>
    <mergeCell ref="A28:O28"/>
    <mergeCell ref="G36:H36"/>
    <mergeCell ref="J36:K36"/>
    <mergeCell ref="M34:N34"/>
    <mergeCell ref="A35:B35"/>
    <mergeCell ref="G35:H35"/>
    <mergeCell ref="J35:K35"/>
    <mergeCell ref="M35:N35"/>
    <mergeCell ref="A34:B34"/>
    <mergeCell ref="G34:H34"/>
    <mergeCell ref="J34:K34"/>
    <mergeCell ref="C34:F34"/>
    <mergeCell ref="G14:H14"/>
    <mergeCell ref="J14:K14"/>
    <mergeCell ref="M14:N14"/>
    <mergeCell ref="J15:K15"/>
    <mergeCell ref="G11:O12"/>
    <mergeCell ref="G15:H15"/>
    <mergeCell ref="G13:O13"/>
    <mergeCell ref="I32:K32"/>
    <mergeCell ref="A3:B3"/>
    <mergeCell ref="C3:E3"/>
    <mergeCell ref="A10:B10"/>
    <mergeCell ref="C10:D10"/>
    <mergeCell ref="E10:F10"/>
    <mergeCell ref="B8:O8"/>
    <mergeCell ref="H7:J7"/>
    <mergeCell ref="A16:B16"/>
    <mergeCell ref="C16:D16"/>
    <mergeCell ref="E16:F16"/>
    <mergeCell ref="G10:O10"/>
    <mergeCell ref="M15:N15"/>
    <mergeCell ref="A11:B15"/>
    <mergeCell ref="C11:D15"/>
    <mergeCell ref="E11:F15"/>
  </mergeCells>
  <phoneticPr fontId="11"/>
  <conditionalFormatting sqref="A11:F15">
    <cfRule type="expression" dxfId="24" priority="2">
      <formula>$H$7="いない"</formula>
    </cfRule>
  </conditionalFormatting>
  <conditionalFormatting sqref="A17:F21">
    <cfRule type="expression" dxfId="23" priority="5">
      <formula>$H$7="いない"</formula>
    </cfRule>
  </conditionalFormatting>
  <conditionalFormatting sqref="A23:F27">
    <cfRule type="expression" dxfId="22" priority="1">
      <formula>$H$7="いない"</formula>
    </cfRule>
  </conditionalFormatting>
  <conditionalFormatting sqref="A34:O36">
    <cfRule type="expression" dxfId="21" priority="15">
      <formula>$H$7="いない"</formula>
    </cfRule>
    <cfRule type="expression" dxfId="20" priority="131">
      <formula>$I$32="いない"</formula>
    </cfRule>
  </conditionalFormatting>
  <conditionalFormatting sqref="G21:H21">
    <cfRule type="expression" dxfId="19" priority="82">
      <formula>$R21=1</formula>
    </cfRule>
  </conditionalFormatting>
  <conditionalFormatting sqref="G27:H27">
    <cfRule type="expression" dxfId="18" priority="81">
      <formula>$R27=1</formula>
    </cfRule>
  </conditionalFormatting>
  <conditionalFormatting sqref="G15:I15">
    <cfRule type="expression" dxfId="17" priority="173">
      <formula>$R15=1</formula>
    </cfRule>
  </conditionalFormatting>
  <conditionalFormatting sqref="G21:I21">
    <cfRule type="expression" dxfId="16" priority="144">
      <formula>$R$21=1</formula>
    </cfRule>
  </conditionalFormatting>
  <conditionalFormatting sqref="G27:I27">
    <cfRule type="expression" dxfId="15" priority="141">
      <formula>$R$27=1</formula>
    </cfRule>
  </conditionalFormatting>
  <conditionalFormatting sqref="G14:O15 G20:O21 G26:O27 A10:O10 G11:O12 G13 A16:O16 G17:O18 G19 A22:O22 G23:O24 G25">
    <cfRule type="expression" dxfId="14" priority="334">
      <formula>$H$7="いない"</formula>
    </cfRule>
  </conditionalFormatting>
  <conditionalFormatting sqref="J15:K15">
    <cfRule type="expression" dxfId="13" priority="84">
      <formula>$R15=1</formula>
    </cfRule>
  </conditionalFormatting>
  <conditionalFormatting sqref="J21:K21">
    <cfRule type="expression" dxfId="12" priority="80">
      <formula>$R21=1</formula>
    </cfRule>
  </conditionalFormatting>
  <conditionalFormatting sqref="J27:K27">
    <cfRule type="expression" dxfId="11" priority="78">
      <formula>$R27=1</formula>
    </cfRule>
  </conditionalFormatting>
  <conditionalFormatting sqref="J15:L15">
    <cfRule type="expression" dxfId="10" priority="172">
      <formula>$S15=1</formula>
    </cfRule>
  </conditionalFormatting>
  <conditionalFormatting sqref="J21:L21">
    <cfRule type="expression" dxfId="9" priority="143">
      <formula>$S$21=1</formula>
    </cfRule>
  </conditionalFormatting>
  <conditionalFormatting sqref="J27:L27">
    <cfRule type="expression" dxfId="8" priority="140">
      <formula>$S$27=1</formula>
    </cfRule>
  </conditionalFormatting>
  <conditionalFormatting sqref="M15:N15">
    <cfRule type="expression" dxfId="7" priority="83">
      <formula>$R15=1</formula>
    </cfRule>
    <cfRule type="expression" dxfId="6" priority="121">
      <formula>$R15=1</formula>
    </cfRule>
  </conditionalFormatting>
  <conditionalFormatting sqref="M21:N21">
    <cfRule type="expression" dxfId="5" priority="79">
      <formula>$R21=1</formula>
    </cfRule>
    <cfRule type="expression" dxfId="4" priority="118">
      <formula>$R21=1</formula>
    </cfRule>
  </conditionalFormatting>
  <conditionalFormatting sqref="M27:N27">
    <cfRule type="expression" dxfId="3" priority="77">
      <formula>$R27=1</formula>
    </cfRule>
  </conditionalFormatting>
  <conditionalFormatting sqref="M15:O15">
    <cfRule type="expression" dxfId="2" priority="174">
      <formula>$T15=1</formula>
    </cfRule>
  </conditionalFormatting>
  <conditionalFormatting sqref="M21:O21">
    <cfRule type="expression" dxfId="1" priority="142">
      <formula>$T$21=1</formula>
    </cfRule>
  </conditionalFormatting>
  <conditionalFormatting sqref="M27:O27">
    <cfRule type="expression" dxfId="0" priority="139">
      <formula>$T$27=1</formula>
    </cfRule>
  </conditionalFormatting>
  <dataValidations count="7">
    <dataValidation type="date" imeMode="off" allowBlank="1" showInputMessage="1" showErrorMessage="1" error="202〇/○/〇と入力_x000a_2022/6/1～2023/2/28の間" sqref="M31:N31 J31 G31:H31" xr:uid="{00000000-0002-0000-0200-000000000000}">
      <formula1>44713</formula1>
      <formula2>44985</formula2>
    </dataValidation>
    <dataValidation imeMode="on" allowBlank="1" showInputMessage="1" showErrorMessage="1" sqref="A35:B36" xr:uid="{00000000-0002-0000-0200-000001000000}"/>
    <dataValidation type="list" allowBlank="1" showInputMessage="1" showErrorMessage="1" sqref="H7 I32" xr:uid="{00000000-0002-0000-0200-000002000000}">
      <formula1>$A$45:$A$47</formula1>
    </dataValidation>
    <dataValidation type="list" allowBlank="1" showInputMessage="1" showErrorMessage="1" sqref="C35:F36" xr:uid="{00000000-0002-0000-0200-000003000000}">
      <formula1>$J$45:$J$48</formula1>
    </dataValidation>
    <dataValidation type="list" allowBlank="1" showInputMessage="1" showErrorMessage="1" sqref="C11:D15 C23:D27 C17:D21" xr:uid="{00000000-0002-0000-0200-000004000000}">
      <formula1>$F$45:$F$65</formula1>
    </dataValidation>
    <dataValidation type="date" allowBlank="1" showInputMessage="1" showErrorMessage="1" error="9/1～12/19の間で入力してください。" sqref="G15:H15" xr:uid="{9C82D7B3-3DA1-475F-B261-6495C04BBAEE}">
      <formula1>46266</formula1>
      <formula2>46378</formula2>
    </dataValidation>
    <dataValidation type="date" allowBlank="1" showInputMessage="1" showErrorMessage="1" error="9/1～12/22の間で入力してください。" sqref="J15:K15 M15:N15 G21:H21 J21:K21 M21:N21 M27:N27 J27:K27 G27:H27 G35:H36 J35:K36 M35:N36" xr:uid="{6E17D135-524C-4C34-8D3B-AF71FE9D6FC2}">
      <formula1>46266</formula1>
      <formula2>46378</formula2>
    </dataValidation>
  </dataValidations>
  <pageMargins left="0.70866141732283472" right="0.70866141732283472" top="0.74803149606299213" bottom="0.74803149606299213" header="0.31496062992125984" footer="0.31496062992125984"/>
  <pageSetup paperSize="9" orientation="portrait" copies="0"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DG4"/>
  <sheetViews>
    <sheetView zoomScale="115" zoomScaleNormal="115" workbookViewId="0">
      <selection activeCell="B10" sqref="B10"/>
    </sheetView>
  </sheetViews>
  <sheetFormatPr defaultRowHeight="18"/>
  <cols>
    <col min="1" max="1" width="12.5" customWidth="1"/>
    <col min="2" max="2" width="10.58203125" customWidth="1"/>
    <col min="3" max="3" width="11" customWidth="1"/>
    <col min="4" max="4" width="4.33203125" customWidth="1"/>
    <col min="5" max="5" width="6.83203125" customWidth="1"/>
    <col min="6" max="6" width="10" customWidth="1"/>
    <col min="7" max="9" width="6.83203125" customWidth="1"/>
    <col min="10" max="10" width="10" customWidth="1"/>
    <col min="11" max="13" width="6.83203125" customWidth="1"/>
    <col min="14" max="14" width="10" customWidth="1"/>
    <col min="15" max="16" width="6.83203125" customWidth="1"/>
    <col min="17" max="18" width="5" customWidth="1"/>
    <col min="19" max="19" width="8.75" customWidth="1"/>
    <col min="20" max="21" width="4.33203125" customWidth="1"/>
    <col min="22" max="25" width="8.75" customWidth="1"/>
    <col min="26" max="27" width="4.33203125" customWidth="1"/>
    <col min="28" max="31" width="8.75" customWidth="1"/>
    <col min="32" max="33" width="4.33203125" customWidth="1"/>
    <col min="34" max="37" width="8.75" customWidth="1"/>
    <col min="38" max="39" width="4.33203125" customWidth="1"/>
    <col min="40" max="42" width="8.75" customWidth="1"/>
    <col min="43" max="43" width="5" customWidth="1"/>
    <col min="44" max="44" width="8.75" customWidth="1"/>
    <col min="45" max="46" width="4.33203125" customWidth="1"/>
    <col min="47" max="49" width="8.83203125" customWidth="1"/>
    <col min="50" max="50" width="8.75" customWidth="1"/>
    <col min="51" max="52" width="4.33203125" customWidth="1"/>
    <col min="53" max="56" width="8.75" customWidth="1"/>
    <col min="57" max="58" width="4.33203125" customWidth="1"/>
    <col min="59" max="62" width="8.75" customWidth="1"/>
    <col min="63" max="64" width="4.33203125" customWidth="1"/>
    <col min="65" max="67" width="8.75" customWidth="1"/>
    <col min="68" max="68" width="4.5" customWidth="1"/>
    <col min="69" max="69" width="10" customWidth="1"/>
    <col min="70" max="72" width="4.33203125" customWidth="1"/>
    <col min="73" max="78" width="8.75" customWidth="1"/>
    <col min="79" max="79" width="10" customWidth="1"/>
    <col min="80" max="82" width="4.33203125" customWidth="1"/>
    <col min="83" max="88" width="8.75" customWidth="1"/>
    <col min="89" max="89" width="10" customWidth="1"/>
    <col min="90" max="92" width="4.33203125" customWidth="1"/>
    <col min="93" max="98" width="8.75" customWidth="1"/>
    <col min="99" max="99" width="5" customWidth="1"/>
    <col min="100" max="100" width="9.83203125" customWidth="1"/>
    <col min="101" max="102" width="5" customWidth="1"/>
    <col min="103" max="105" width="8.75" customWidth="1"/>
    <col min="106" max="106" width="9.83203125" customWidth="1"/>
    <col min="107" max="108" width="4.83203125" customWidth="1"/>
    <col min="109" max="111" width="8.75" customWidth="1"/>
  </cols>
  <sheetData>
    <row r="1" spans="1:111">
      <c r="D1" s="368" t="s">
        <v>290</v>
      </c>
      <c r="E1" s="368"/>
      <c r="F1" s="368"/>
      <c r="G1" s="368"/>
      <c r="H1" s="368"/>
      <c r="I1" s="368"/>
      <c r="J1" s="368"/>
      <c r="K1" s="368"/>
      <c r="L1" s="368"/>
      <c r="M1" s="368"/>
      <c r="N1" s="368"/>
      <c r="O1" s="368"/>
      <c r="P1" s="368"/>
      <c r="Q1" s="368"/>
      <c r="R1" s="369" t="s">
        <v>291</v>
      </c>
      <c r="S1" s="368"/>
      <c r="T1" s="368"/>
      <c r="U1" s="368"/>
      <c r="V1" s="368"/>
      <c r="W1" s="368"/>
      <c r="X1" s="368"/>
      <c r="Y1" s="368"/>
      <c r="Z1" s="368"/>
      <c r="AA1" s="368"/>
      <c r="AB1" s="368"/>
      <c r="AC1" s="368"/>
      <c r="AD1" s="368"/>
      <c r="AE1" s="368"/>
      <c r="AF1" s="368"/>
      <c r="AG1" s="368"/>
      <c r="AH1" s="368"/>
      <c r="AI1" s="368"/>
      <c r="AJ1" s="368"/>
      <c r="AK1" s="368"/>
      <c r="AL1" s="368"/>
      <c r="AM1" s="368"/>
      <c r="AN1" s="368"/>
      <c r="AO1" s="368"/>
      <c r="AP1" s="370"/>
      <c r="AQ1" s="371" t="s">
        <v>291</v>
      </c>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70" t="s">
        <v>525</v>
      </c>
      <c r="BQ1" s="372"/>
      <c r="BR1" s="372"/>
      <c r="BS1" s="372"/>
      <c r="BT1" s="372"/>
      <c r="BU1" s="372"/>
      <c r="BV1" s="372"/>
      <c r="BW1" s="372"/>
      <c r="BX1" s="372"/>
      <c r="BY1" s="372"/>
      <c r="BZ1" s="372"/>
      <c r="CA1" s="372"/>
      <c r="CB1" s="372"/>
      <c r="CC1" s="372"/>
      <c r="CD1" s="372"/>
      <c r="CE1" s="372"/>
      <c r="CF1" s="372"/>
      <c r="CG1" s="372"/>
      <c r="CH1" s="372"/>
      <c r="CI1" s="372"/>
      <c r="CJ1" s="372"/>
      <c r="CK1" s="372"/>
      <c r="CL1" s="372"/>
      <c r="CM1" s="372"/>
      <c r="CN1" s="372"/>
      <c r="CO1" s="372"/>
      <c r="CP1" s="372"/>
      <c r="CQ1" s="372"/>
      <c r="CR1" s="372"/>
      <c r="CS1" s="372"/>
      <c r="CT1" s="372"/>
      <c r="CU1" s="372"/>
      <c r="CV1" s="372"/>
      <c r="CW1" s="372"/>
      <c r="CX1" s="372"/>
      <c r="CY1" s="372"/>
      <c r="CZ1" s="372"/>
      <c r="DA1" s="372"/>
      <c r="DB1" s="372"/>
      <c r="DC1" s="372"/>
      <c r="DD1" s="372"/>
      <c r="DE1" s="372"/>
      <c r="DF1" s="372"/>
      <c r="DG1" s="372"/>
    </row>
    <row r="2" spans="1:111" s="35" customFormat="1" ht="33.75" customHeight="1">
      <c r="A2" s="38"/>
      <c r="B2" s="55"/>
      <c r="C2" s="55"/>
      <c r="D2" s="380" t="s">
        <v>108</v>
      </c>
      <c r="E2" s="381"/>
      <c r="F2" s="381"/>
      <c r="G2" s="381"/>
      <c r="H2" s="381"/>
      <c r="I2" s="381"/>
      <c r="J2" s="381"/>
      <c r="K2" s="381"/>
      <c r="L2" s="381"/>
      <c r="M2" s="381"/>
      <c r="N2" s="381"/>
      <c r="O2" s="381"/>
      <c r="P2" s="382"/>
      <c r="Q2" s="55" t="s">
        <v>107</v>
      </c>
      <c r="R2" s="376" t="s">
        <v>120</v>
      </c>
      <c r="S2" s="374"/>
      <c r="T2" s="374"/>
      <c r="U2" s="374"/>
      <c r="V2" s="374"/>
      <c r="W2" s="374"/>
      <c r="X2" s="374"/>
      <c r="Y2" s="374"/>
      <c r="Z2" s="374"/>
      <c r="AA2" s="374"/>
      <c r="AB2" s="374"/>
      <c r="AC2" s="374"/>
      <c r="AD2" s="374"/>
      <c r="AE2" s="374"/>
      <c r="AF2" s="374"/>
      <c r="AG2" s="374"/>
      <c r="AH2" s="374"/>
      <c r="AI2" s="374"/>
      <c r="AJ2" s="374"/>
      <c r="AK2" s="374"/>
      <c r="AL2" s="374"/>
      <c r="AM2" s="374"/>
      <c r="AN2" s="374"/>
      <c r="AO2" s="374"/>
      <c r="AP2" s="374"/>
      <c r="AQ2" s="373" t="s">
        <v>123</v>
      </c>
      <c r="AR2" s="374"/>
      <c r="AS2" s="374"/>
      <c r="AT2" s="374"/>
      <c r="AU2" s="374"/>
      <c r="AV2" s="374"/>
      <c r="AW2" s="374"/>
      <c r="AX2" s="374"/>
      <c r="AY2" s="374"/>
      <c r="AZ2" s="374"/>
      <c r="BA2" s="374"/>
      <c r="BB2" s="374"/>
      <c r="BC2" s="374"/>
      <c r="BD2" s="374"/>
      <c r="BE2" s="374"/>
      <c r="BF2" s="374"/>
      <c r="BG2" s="374"/>
      <c r="BH2" s="374"/>
      <c r="BI2" s="374"/>
      <c r="BJ2" s="374"/>
      <c r="BK2" s="374"/>
      <c r="BL2" s="374"/>
      <c r="BM2" s="374"/>
      <c r="BN2" s="374"/>
      <c r="BO2" s="375"/>
      <c r="BP2" s="378" t="s">
        <v>293</v>
      </c>
      <c r="BQ2" s="376"/>
      <c r="BR2" s="376"/>
      <c r="BS2" s="376"/>
      <c r="BT2" s="376"/>
      <c r="BU2" s="376"/>
      <c r="BV2" s="376"/>
      <c r="BW2" s="376"/>
      <c r="BX2" s="376"/>
      <c r="BY2" s="376"/>
      <c r="BZ2" s="376"/>
      <c r="CA2" s="376"/>
      <c r="CB2" s="376"/>
      <c r="CC2" s="376"/>
      <c r="CD2" s="376"/>
      <c r="CE2" s="376"/>
      <c r="CF2" s="376"/>
      <c r="CG2" s="376"/>
      <c r="CH2" s="376"/>
      <c r="CI2" s="376"/>
      <c r="CJ2" s="376"/>
      <c r="CK2" s="376"/>
      <c r="CL2" s="376"/>
      <c r="CM2" s="376"/>
      <c r="CN2" s="376"/>
      <c r="CO2" s="376"/>
      <c r="CP2" s="376"/>
      <c r="CQ2" s="376"/>
      <c r="CR2" s="376"/>
      <c r="CS2" s="376"/>
      <c r="CT2" s="379"/>
      <c r="CU2" s="377" t="s">
        <v>503</v>
      </c>
      <c r="CV2" s="374"/>
      <c r="CW2" s="374"/>
      <c r="CX2" s="374"/>
      <c r="CY2" s="374"/>
      <c r="CZ2" s="374"/>
      <c r="DA2" s="374"/>
      <c r="DB2" s="374"/>
      <c r="DC2" s="374"/>
      <c r="DD2" s="374"/>
      <c r="DE2" s="374"/>
      <c r="DF2" s="374"/>
      <c r="DG2" s="374"/>
    </row>
    <row r="3" spans="1:111" s="35" customFormat="1" ht="99.75" customHeight="1">
      <c r="A3" s="39" t="s">
        <v>5</v>
      </c>
      <c r="B3" s="56" t="s">
        <v>6</v>
      </c>
      <c r="C3" s="56" t="s">
        <v>91</v>
      </c>
      <c r="D3" s="57" t="s">
        <v>93</v>
      </c>
      <c r="E3" s="58" t="s">
        <v>94</v>
      </c>
      <c r="F3" s="59" t="s">
        <v>95</v>
      </c>
      <c r="G3" s="60" t="s">
        <v>96</v>
      </c>
      <c r="H3" s="59" t="s">
        <v>518</v>
      </c>
      <c r="I3" s="61" t="s">
        <v>97</v>
      </c>
      <c r="J3" s="57" t="s">
        <v>98</v>
      </c>
      <c r="K3" s="62" t="s">
        <v>99</v>
      </c>
      <c r="L3" s="57" t="s">
        <v>519</v>
      </c>
      <c r="M3" s="61" t="s">
        <v>100</v>
      </c>
      <c r="N3" s="57" t="s">
        <v>101</v>
      </c>
      <c r="O3" s="57" t="s">
        <v>102</v>
      </c>
      <c r="P3" s="57" t="s">
        <v>520</v>
      </c>
      <c r="Q3" s="63" t="s">
        <v>103</v>
      </c>
      <c r="R3" s="37" t="s">
        <v>121</v>
      </c>
      <c r="S3" s="51" t="s">
        <v>111</v>
      </c>
      <c r="T3" s="37" t="s">
        <v>114</v>
      </c>
      <c r="U3" s="37" t="s">
        <v>117</v>
      </c>
      <c r="V3" s="37" t="s">
        <v>104</v>
      </c>
      <c r="W3" s="37" t="s">
        <v>105</v>
      </c>
      <c r="X3" s="52" t="s">
        <v>106</v>
      </c>
      <c r="Y3" s="37" t="s">
        <v>112</v>
      </c>
      <c r="Z3" s="37" t="s">
        <v>115</v>
      </c>
      <c r="AA3" s="37" t="s">
        <v>118</v>
      </c>
      <c r="AB3" s="37" t="s">
        <v>150</v>
      </c>
      <c r="AC3" s="37" t="s">
        <v>151</v>
      </c>
      <c r="AD3" s="37" t="s">
        <v>152</v>
      </c>
      <c r="AE3" s="37" t="s">
        <v>113</v>
      </c>
      <c r="AF3" s="37" t="s">
        <v>116</v>
      </c>
      <c r="AG3" s="37" t="s">
        <v>119</v>
      </c>
      <c r="AH3" s="37" t="s">
        <v>153</v>
      </c>
      <c r="AI3" s="37" t="s">
        <v>154</v>
      </c>
      <c r="AJ3" s="37" t="s">
        <v>155</v>
      </c>
      <c r="AK3" s="37" t="s">
        <v>266</v>
      </c>
      <c r="AL3" s="37" t="s">
        <v>270</v>
      </c>
      <c r="AM3" s="37" t="s">
        <v>267</v>
      </c>
      <c r="AN3" s="37" t="s">
        <v>268</v>
      </c>
      <c r="AO3" s="37" t="s">
        <v>269</v>
      </c>
      <c r="AP3" s="37" t="s">
        <v>271</v>
      </c>
      <c r="AQ3" s="51" t="s">
        <v>122</v>
      </c>
      <c r="AR3" s="51" t="s">
        <v>111</v>
      </c>
      <c r="AS3" s="37" t="s">
        <v>114</v>
      </c>
      <c r="AT3" s="37" t="s">
        <v>117</v>
      </c>
      <c r="AU3" s="37" t="s">
        <v>104</v>
      </c>
      <c r="AV3" s="37" t="s">
        <v>105</v>
      </c>
      <c r="AW3" s="52" t="s">
        <v>106</v>
      </c>
      <c r="AX3" s="37" t="s">
        <v>112</v>
      </c>
      <c r="AY3" s="37" t="s">
        <v>115</v>
      </c>
      <c r="AZ3" s="37" t="s">
        <v>118</v>
      </c>
      <c r="BA3" s="37" t="s">
        <v>150</v>
      </c>
      <c r="BB3" s="37" t="s">
        <v>151</v>
      </c>
      <c r="BC3" s="37" t="s">
        <v>152</v>
      </c>
      <c r="BD3" s="51" t="s">
        <v>113</v>
      </c>
      <c r="BE3" s="37" t="s">
        <v>116</v>
      </c>
      <c r="BF3" s="37" t="s">
        <v>119</v>
      </c>
      <c r="BG3" s="37" t="s">
        <v>153</v>
      </c>
      <c r="BH3" s="37" t="s">
        <v>154</v>
      </c>
      <c r="BI3" s="52" t="s">
        <v>155</v>
      </c>
      <c r="BJ3" s="37" t="s">
        <v>266</v>
      </c>
      <c r="BK3" s="37" t="s">
        <v>270</v>
      </c>
      <c r="BL3" s="37" t="s">
        <v>267</v>
      </c>
      <c r="BM3" s="37" t="s">
        <v>268</v>
      </c>
      <c r="BN3" s="37" t="s">
        <v>269</v>
      </c>
      <c r="BO3" s="40" t="s">
        <v>271</v>
      </c>
      <c r="BP3" s="37" t="s">
        <v>110</v>
      </c>
      <c r="BQ3" s="51" t="s">
        <v>111</v>
      </c>
      <c r="BR3" s="37" t="s">
        <v>114</v>
      </c>
      <c r="BS3" s="37" t="s">
        <v>117</v>
      </c>
      <c r="BT3" s="37" t="s">
        <v>495</v>
      </c>
      <c r="BU3" s="126" t="s">
        <v>104</v>
      </c>
      <c r="BV3" s="126" t="s">
        <v>105</v>
      </c>
      <c r="BW3" s="126" t="s">
        <v>106</v>
      </c>
      <c r="BX3" s="37" t="s">
        <v>150</v>
      </c>
      <c r="BY3" s="37" t="s">
        <v>151</v>
      </c>
      <c r="BZ3" s="52" t="s">
        <v>152</v>
      </c>
      <c r="CA3" s="51" t="s">
        <v>112</v>
      </c>
      <c r="CB3" s="37" t="s">
        <v>115</v>
      </c>
      <c r="CC3" s="37" t="s">
        <v>118</v>
      </c>
      <c r="CD3" s="37" t="s">
        <v>496</v>
      </c>
      <c r="CE3" s="126" t="s">
        <v>104</v>
      </c>
      <c r="CF3" s="126" t="s">
        <v>105</v>
      </c>
      <c r="CG3" s="126" t="s">
        <v>106</v>
      </c>
      <c r="CH3" s="37" t="s">
        <v>150</v>
      </c>
      <c r="CI3" s="37" t="s">
        <v>151</v>
      </c>
      <c r="CJ3" s="52" t="s">
        <v>152</v>
      </c>
      <c r="CK3" s="51" t="s">
        <v>113</v>
      </c>
      <c r="CL3" s="37" t="s">
        <v>116</v>
      </c>
      <c r="CM3" s="37" t="s">
        <v>119</v>
      </c>
      <c r="CN3" s="37" t="s">
        <v>497</v>
      </c>
      <c r="CO3" s="126" t="s">
        <v>104</v>
      </c>
      <c r="CP3" s="126" t="s">
        <v>105</v>
      </c>
      <c r="CQ3" s="126" t="s">
        <v>106</v>
      </c>
      <c r="CR3" s="37" t="s">
        <v>150</v>
      </c>
      <c r="CS3" s="37" t="s">
        <v>151</v>
      </c>
      <c r="CT3" s="52" t="s">
        <v>152</v>
      </c>
      <c r="CU3" s="37" t="s">
        <v>292</v>
      </c>
      <c r="CV3" s="37" t="s">
        <v>111</v>
      </c>
      <c r="CW3" s="37" t="s">
        <v>114</v>
      </c>
      <c r="CX3" s="37" t="s">
        <v>117</v>
      </c>
      <c r="CY3" s="37" t="s">
        <v>104</v>
      </c>
      <c r="CZ3" s="37" t="s">
        <v>105</v>
      </c>
      <c r="DA3" s="37" t="s">
        <v>106</v>
      </c>
      <c r="DB3" s="37" t="s">
        <v>112</v>
      </c>
      <c r="DC3" s="37" t="s">
        <v>115</v>
      </c>
      <c r="DD3" s="37" t="s">
        <v>118</v>
      </c>
      <c r="DE3" s="37" t="s">
        <v>104</v>
      </c>
      <c r="DF3" s="37" t="s">
        <v>105</v>
      </c>
      <c r="DG3" s="37" t="s">
        <v>106</v>
      </c>
    </row>
    <row r="4" spans="1:111" ht="29.25" customHeight="1">
      <c r="A4" s="41" t="e">
        <f>'1ページ'!$Q$3</f>
        <v>#N/A</v>
      </c>
      <c r="B4" s="73" t="str">
        <f>IF('1ページ'!$H$3="","",'1ページ'!$H$3)</f>
        <v/>
      </c>
      <c r="C4" s="73" t="str">
        <f>IF('1ページ'!$H$5="","",'1ページ'!$H$5)</f>
        <v/>
      </c>
      <c r="D4" s="47" t="str">
        <f>IF('1ページ'!B22="選択してください。","",'1ページ'!B22)</f>
        <v/>
      </c>
      <c r="E4" s="67" t="str">
        <f>IF('1ページ'!A25="","",'1ページ'!A25)</f>
        <v/>
      </c>
      <c r="F4" s="68" t="str">
        <f>IF('1ページ'!F25="","",'1ページ'!F25)</f>
        <v/>
      </c>
      <c r="G4" s="69" t="str">
        <f>IF('1ページ'!H25="選択してください。","",'1ページ'!H25)</f>
        <v/>
      </c>
      <c r="H4" s="68" t="str">
        <f>IF('1ページ'!J25="","",'1ページ'!J25)</f>
        <v/>
      </c>
      <c r="I4" s="76" t="str">
        <f>IF('1ページ'!A26="","",'1ページ'!A26)</f>
        <v/>
      </c>
      <c r="J4" s="77" t="str">
        <f>IF('1ページ'!F26="","",'1ページ'!F26)</f>
        <v/>
      </c>
      <c r="K4" s="78" t="str">
        <f>IF('1ページ'!H26="選択してください。","",'1ページ'!H26)</f>
        <v/>
      </c>
      <c r="L4" s="77" t="str">
        <f>IF('1ページ'!J26="","",'1ページ'!J26)</f>
        <v/>
      </c>
      <c r="M4" s="70" t="str">
        <f>IF('1ページ'!A27="","",'1ページ'!A27)</f>
        <v/>
      </c>
      <c r="N4" s="49" t="str">
        <f>IF('1ページ'!F27="","",'1ページ'!F27)</f>
        <v/>
      </c>
      <c r="O4" s="48" t="str">
        <f>IF('1ページ'!H27="選択してください。","",'1ページ'!H27)</f>
        <v/>
      </c>
      <c r="P4" s="70" t="str">
        <f>IF('1ページ'!J27="","",'1ページ'!J27)</f>
        <v/>
      </c>
      <c r="Q4" s="71" t="str">
        <f>IF('1ページ'!B32="選択してください。","",'1ページ'!B32)</f>
        <v/>
      </c>
      <c r="R4" s="42" t="str">
        <f>IF('2ページ'!J7="選択してください。","",'2ページ'!J7)</f>
        <v/>
      </c>
      <c r="S4" s="53" t="str">
        <f>IF('2ページ'!A10="","",'2ページ'!A10)</f>
        <v/>
      </c>
      <c r="T4" s="50" t="str">
        <f>IF('2ページ'!C10="選択してください。","",'2ページ'!C10)</f>
        <v/>
      </c>
      <c r="U4" s="45">
        <f>IF('2ページ'!E10="選択してください。","",'2ページ'!E10)</f>
        <v>0</v>
      </c>
      <c r="V4" s="44" t="str">
        <f>IF('2ページ'!G10="","",'2ページ'!G10)</f>
        <v/>
      </c>
      <c r="W4" s="44" t="str">
        <f>IF('2ページ'!J10="","",'2ページ'!J10)</f>
        <v/>
      </c>
      <c r="X4" s="54" t="str">
        <f>IF('2ページ'!M10="","",'2ページ'!M10)</f>
        <v/>
      </c>
      <c r="Y4" s="74" t="str">
        <f>IF('2ページ'!A11="","",'2ページ'!A11)</f>
        <v/>
      </c>
      <c r="Z4" s="74" t="str">
        <f>IF('2ページ'!C11="選択してください。","",'2ページ'!C11)</f>
        <v/>
      </c>
      <c r="AA4" s="45">
        <f>IF('2ページ'!E11="選択してください。","",'2ページ'!E11)</f>
        <v>0</v>
      </c>
      <c r="AB4" s="44" t="str">
        <f>IF('2ページ'!G11="","",'2ページ'!G11)</f>
        <v/>
      </c>
      <c r="AC4" s="44" t="str">
        <f>IF('2ページ'!J11="","",'2ページ'!J11)</f>
        <v/>
      </c>
      <c r="AD4" s="44" t="str">
        <f>IF('2ページ'!M11="","",'2ページ'!M11)</f>
        <v/>
      </c>
      <c r="AE4" s="43" t="str">
        <f>IF('2ページ'!A12="","",'2ページ'!A12)</f>
        <v/>
      </c>
      <c r="AF4" s="43" t="str">
        <f>IF('2ページ'!C12="選択してください。","",'2ページ'!C12)</f>
        <v/>
      </c>
      <c r="AG4" s="45">
        <f>IF('2ページ'!E12="選択してください。","",'2ページ'!E12)</f>
        <v>0</v>
      </c>
      <c r="AH4" s="44" t="str">
        <f>IF('2ページ'!G12="","",'2ページ'!G12)</f>
        <v/>
      </c>
      <c r="AI4" s="44" t="str">
        <f>IF('2ページ'!J12="","",'2ページ'!J12)</f>
        <v/>
      </c>
      <c r="AJ4" s="44" t="str">
        <f>IF('2ページ'!M12="","",'2ページ'!M12)</f>
        <v/>
      </c>
      <c r="AK4" s="65" t="str">
        <f>IF('2ページ'!A13="","",'2ページ'!A13)</f>
        <v/>
      </c>
      <c r="AL4" s="65" t="str">
        <f>IF('2ページ'!C13="選択してください。","",'2ページ'!C13)</f>
        <v/>
      </c>
      <c r="AM4" s="45">
        <f>IF('2ページ'!E13="選択してください。","",'2ページ'!E13)</f>
        <v>0</v>
      </c>
      <c r="AN4" s="44" t="str">
        <f>IF('2ページ'!G13="","",'2ページ'!G13)</f>
        <v/>
      </c>
      <c r="AO4" s="44" t="str">
        <f>IF('2ページ'!J13="","",'2ページ'!J13)</f>
        <v/>
      </c>
      <c r="AP4" s="44" t="str">
        <f>IF('2ページ'!M13="","",'2ページ'!M13)</f>
        <v/>
      </c>
      <c r="AQ4" s="66" t="str">
        <f>IF('2ページ'!L16="選択してください。","",'2ページ'!L16)</f>
        <v/>
      </c>
      <c r="AR4" s="53" t="str">
        <f>IF('2ページ'!A19="","",'2ページ'!A19)</f>
        <v/>
      </c>
      <c r="AS4" s="50" t="str">
        <f>IF('2ページ'!C19="選択してください。","",'2ページ'!C19)</f>
        <v/>
      </c>
      <c r="AT4" s="45">
        <f>IF('2ページ'!E19="選択してください。","",'2ページ'!E19)</f>
        <v>0</v>
      </c>
      <c r="AU4" s="44" t="str">
        <f>IF('2ページ'!G19="","",'2ページ'!G19)</f>
        <v/>
      </c>
      <c r="AV4" s="44" t="str">
        <f>IF('2ページ'!J19="","",'2ページ'!J19)</f>
        <v/>
      </c>
      <c r="AW4" s="54" t="str">
        <f>IF('2ページ'!M19="","",'2ページ'!M19)</f>
        <v/>
      </c>
      <c r="AX4" s="74" t="str">
        <f>IF('2ページ'!A20="","",'2ページ'!A20)</f>
        <v/>
      </c>
      <c r="AY4" s="74" t="str">
        <f>IF('2ページ'!C20="選択してください。","",'2ページ'!C20)</f>
        <v/>
      </c>
      <c r="AZ4" s="45">
        <f>IF('2ページ'!E20="選択してください。","",'2ページ'!E20)</f>
        <v>0</v>
      </c>
      <c r="BA4" s="44" t="str">
        <f>IF('2ページ'!G20="","",'2ページ'!G20)</f>
        <v/>
      </c>
      <c r="BB4" s="44" t="str">
        <f>IF('2ページ'!J20="","",'2ページ'!J20)</f>
        <v/>
      </c>
      <c r="BC4" s="44" t="str">
        <f>IF('2ページ'!M20="","",'2ページ'!M20)</f>
        <v/>
      </c>
      <c r="BD4" s="72" t="str">
        <f>IF('2ページ'!A21="","",'2ページ'!A21)</f>
        <v/>
      </c>
      <c r="BE4" s="43" t="str">
        <f>IF('2ページ'!C21="選択してください。","",'2ページ'!C21)</f>
        <v/>
      </c>
      <c r="BF4" s="45">
        <f>IF('2ページ'!E21="選択してください。","",'2ページ'!E21)</f>
        <v>0</v>
      </c>
      <c r="BG4" s="44" t="str">
        <f>IF('2ページ'!G21="","",'2ページ'!G21)</f>
        <v/>
      </c>
      <c r="BH4" s="44" t="str">
        <f>IF('2ページ'!J21="","",'2ページ'!J21)</f>
        <v/>
      </c>
      <c r="BI4" s="54" t="str">
        <f>IF('2ページ'!M21="","",'2ページ'!M21)</f>
        <v/>
      </c>
      <c r="BJ4" s="65" t="str">
        <f>IF('2ページ'!A22="","",'2ページ'!A22)</f>
        <v/>
      </c>
      <c r="BK4" s="65" t="str">
        <f>IF('2ページ'!C22="選択してください。","",'2ページ'!C22)</f>
        <v/>
      </c>
      <c r="BL4" s="45">
        <f>IF('2ページ'!E22="選択してください。","",'2ページ'!E22)</f>
        <v>0</v>
      </c>
      <c r="BM4" s="44" t="str">
        <f>IF('2ページ'!G22="","",'2ページ'!G22)</f>
        <v/>
      </c>
      <c r="BN4" s="44" t="str">
        <f>IF('2ページ'!J22="","",'2ページ'!J22)</f>
        <v/>
      </c>
      <c r="BO4" s="64" t="str">
        <f>IF('2ページ'!M22="","",'2ページ'!M22)</f>
        <v/>
      </c>
      <c r="BP4" s="42" t="str">
        <f>IF('3ページ'!H7="選択してください。","",'3ページ'!H7)</f>
        <v/>
      </c>
      <c r="BQ4" s="53" t="str">
        <f>IF('3ページ'!A11="","",'3ページ'!A11)</f>
        <v/>
      </c>
      <c r="BR4" s="50" t="str">
        <f>IF('3ページ'!C11="選択してください。","",'3ページ'!C11)</f>
        <v/>
      </c>
      <c r="BS4" s="46">
        <f>IF('3ページ'!E11="選択してください。","",'3ページ'!E11)</f>
        <v>0</v>
      </c>
      <c r="BT4" s="47" t="str">
        <f>IF('3ページ'!N13="あり","あり","")</f>
        <v/>
      </c>
      <c r="BU4" s="127" t="str">
        <f>IF('3ページ'!G12="","",'3ページ'!G12)</f>
        <v/>
      </c>
      <c r="BV4" s="127" t="str">
        <f>IF('3ページ'!J12="","",'3ページ'!J12)</f>
        <v/>
      </c>
      <c r="BW4" s="127" t="str">
        <f>IF('3ページ'!M12="","",'3ページ'!M12)</f>
        <v/>
      </c>
      <c r="BX4" s="44" t="str">
        <f>IF('3ページ'!G15="","",'3ページ'!G15)</f>
        <v/>
      </c>
      <c r="BY4" s="44" t="str">
        <f>IF('3ページ'!J15="","",'3ページ'!J15)</f>
        <v/>
      </c>
      <c r="BZ4" s="54" t="str">
        <f>IF('3ページ'!M15="","",'3ページ'!M15)</f>
        <v/>
      </c>
      <c r="CA4" s="75" t="str">
        <f>IF('3ページ'!A17="","",'3ページ'!A17)</f>
        <v/>
      </c>
      <c r="CB4" s="74" t="str">
        <f>IF('3ページ'!C17="選択してください。","",'3ページ'!C17)</f>
        <v/>
      </c>
      <c r="CC4" s="46">
        <f>IF('3ページ'!E17="選択してください。","",'3ページ'!E17)</f>
        <v>0</v>
      </c>
      <c r="CD4" s="47" t="str">
        <f>IF('3ページ'!N19="あり","あり","")</f>
        <v/>
      </c>
      <c r="CE4" s="127" t="str">
        <f>IF('3ページ'!G18="","",'3ページ'!G18)</f>
        <v/>
      </c>
      <c r="CF4" s="127" t="str">
        <f>IF('3ページ'!J18="","",'3ページ'!J18)</f>
        <v/>
      </c>
      <c r="CG4" s="127" t="str">
        <f>IF('3ページ'!M18="","",'3ページ'!M18)</f>
        <v/>
      </c>
      <c r="CH4" s="44" t="str">
        <f>IF('3ページ'!G21="","",'3ページ'!G21)</f>
        <v/>
      </c>
      <c r="CI4" s="44" t="str">
        <f>IF('3ページ'!J21="","",'3ページ'!J21)</f>
        <v/>
      </c>
      <c r="CJ4" s="54" t="str">
        <f>IF('3ページ'!M21="","",'3ページ'!M21)</f>
        <v/>
      </c>
      <c r="CK4" s="75" t="str">
        <f>IF('3ページ'!A23="","",'3ページ'!A23)</f>
        <v/>
      </c>
      <c r="CL4" s="74" t="str">
        <f>IF('3ページ'!C23="選択してください。","",'3ページ'!C23)</f>
        <v/>
      </c>
      <c r="CM4" s="46">
        <f>IF('3ページ'!E23="選択してください。","",'3ページ'!E23)</f>
        <v>0</v>
      </c>
      <c r="CN4" s="47" t="str">
        <f>IF('3ページ'!N25="あり","あり","")</f>
        <v/>
      </c>
      <c r="CO4" s="127" t="str">
        <f>IF('3ページ'!G24="","",'3ページ'!G24)</f>
        <v/>
      </c>
      <c r="CP4" s="127" t="str">
        <f>IF('3ページ'!J24="","",'3ページ'!J24)</f>
        <v/>
      </c>
      <c r="CQ4" s="127" t="str">
        <f>IF('3ページ'!M24="","",'3ページ'!M24)</f>
        <v/>
      </c>
      <c r="CR4" s="44" t="str">
        <f>IF('3ページ'!G27="","",'3ページ'!G27)</f>
        <v/>
      </c>
      <c r="CS4" s="44" t="str">
        <f>IF('3ページ'!J27="","",'3ページ'!J27)</f>
        <v/>
      </c>
      <c r="CT4" s="54" t="str">
        <f>IF('3ページ'!M27="","",'3ページ'!M27)</f>
        <v/>
      </c>
      <c r="CU4" s="92" t="str">
        <f>IF('3ページ'!I32="選択してください。","",'3ページ'!I32)</f>
        <v/>
      </c>
      <c r="CV4" s="44" t="str">
        <f>IF('3ページ'!A35="","",'3ページ'!A35)</f>
        <v/>
      </c>
      <c r="CW4" s="44" t="str">
        <f>IF('3ページ'!C35="","",'3ページ'!C35)</f>
        <v>選択してください。</v>
      </c>
      <c r="CX4" s="44" t="str">
        <f>IF('3ページ'!E35="","",'3ページ'!E35)</f>
        <v/>
      </c>
      <c r="CY4" s="44" t="str">
        <f>IF('3ページ'!G35="","",'3ページ'!G35)</f>
        <v/>
      </c>
      <c r="CZ4" s="44" t="str">
        <f>IF('3ページ'!J35="","",'3ページ'!J35)</f>
        <v/>
      </c>
      <c r="DA4" s="44" t="str">
        <f>IF('3ページ'!M35="","",'3ページ'!M35)</f>
        <v/>
      </c>
      <c r="DB4" s="44" t="str">
        <f>IF('3ページ'!A36="","",'3ページ'!A36)</f>
        <v/>
      </c>
      <c r="DC4" s="44" t="str">
        <f>IF('3ページ'!C36="","",'3ページ'!C36)</f>
        <v>選択してください。</v>
      </c>
      <c r="DD4" s="44" t="str">
        <f>IF('3ページ'!E36="","",'3ページ'!E36)</f>
        <v/>
      </c>
      <c r="DE4" s="44" t="str">
        <f>IF('3ページ'!G36="","",'3ページ'!G36)</f>
        <v/>
      </c>
      <c r="DF4" s="44" t="str">
        <f>IF('3ページ'!J36="","",'3ページ'!J36)</f>
        <v/>
      </c>
      <c r="DG4" s="44" t="str">
        <f>IF('3ページ'!M36="","",'3ページ'!M36)</f>
        <v/>
      </c>
    </row>
  </sheetData>
  <customSheetViews>
    <customSheetView guid="{F37920BA-3B01-4D87-85E2-8E20B85AA6D7}">
      <selection activeCell="D3" sqref="D3"/>
      <pageMargins left="0.7" right="0.7" top="0.75" bottom="0.75" header="0.3" footer="0.3"/>
    </customSheetView>
  </customSheetViews>
  <mergeCells count="9">
    <mergeCell ref="D1:Q1"/>
    <mergeCell ref="R1:AP1"/>
    <mergeCell ref="AQ1:BO1"/>
    <mergeCell ref="BP1:DG1"/>
    <mergeCell ref="AQ2:BO2"/>
    <mergeCell ref="R2:AP2"/>
    <mergeCell ref="CU2:DG2"/>
    <mergeCell ref="BP2:CT2"/>
    <mergeCell ref="D2:P2"/>
  </mergeCells>
  <phoneticPr fontId="11"/>
  <pageMargins left="0.7" right="0.7" top="0.75" bottom="0.75" header="0.3" footer="0.3"/>
  <colBreaks count="3" manualBreakCount="3">
    <brk id="16" max="1048575" man="1"/>
    <brk id="17" max="1048575" man="1"/>
    <brk id="4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dimension ref="A1:R31"/>
  <sheetViews>
    <sheetView workbookViewId="0">
      <selection activeCell="I30" sqref="I30"/>
    </sheetView>
  </sheetViews>
  <sheetFormatPr defaultRowHeight="18"/>
  <cols>
    <col min="1" max="1" width="12.33203125" customWidth="1"/>
    <col min="3" max="3" width="9.25" bestFit="1" customWidth="1"/>
    <col min="5" max="6" width="18.75" customWidth="1"/>
    <col min="7" max="7" width="26" customWidth="1"/>
    <col min="8" max="8" width="15.58203125" bestFit="1" customWidth="1"/>
    <col min="12" max="12" width="9.25" bestFit="1" customWidth="1"/>
  </cols>
  <sheetData>
    <row r="1" spans="1:18">
      <c r="A1" s="25" t="s">
        <v>247</v>
      </c>
    </row>
    <row r="2" spans="1:18">
      <c r="A2" s="26">
        <f ca="1">TODAY()</f>
        <v>46118</v>
      </c>
      <c r="B2" t="s">
        <v>246</v>
      </c>
      <c r="C2" s="31" t="str">
        <f ca="1">TEXT(A2,"yyyy")&amp;"年度"</f>
        <v>2026年度</v>
      </c>
      <c r="D2" s="31" t="str">
        <f ca="1">TEXT(A2,"ggge")</f>
        <v>令和8</v>
      </c>
      <c r="E2" s="31" t="str">
        <f ca="1">D2&amp;"年度"</f>
        <v>令和8年度</v>
      </c>
      <c r="F2" s="31" t="str">
        <f ca="1">TEXT(A2+365,"ggge")&amp;"年度"</f>
        <v>令和9年度</v>
      </c>
      <c r="G2" s="31" t="str">
        <f ca="1">TEXT(A2,"yyy")</f>
        <v>2026</v>
      </c>
    </row>
    <row r="3" spans="1:18" s="24" customFormat="1">
      <c r="A3" s="25" t="s">
        <v>248</v>
      </c>
      <c r="E3" s="24" t="s">
        <v>255</v>
      </c>
      <c r="F3" s="24" t="s">
        <v>256</v>
      </c>
      <c r="G3" s="24" t="s">
        <v>257</v>
      </c>
      <c r="H3" s="24" t="s">
        <v>272</v>
      </c>
      <c r="L3" s="29"/>
    </row>
    <row r="4" spans="1:18">
      <c r="A4" s="32">
        <v>46141</v>
      </c>
      <c r="B4" t="str">
        <f>TEXT(A4,"aaa")</f>
        <v>水</v>
      </c>
      <c r="C4" t="s">
        <v>229</v>
      </c>
      <c r="E4" s="32">
        <v>45489</v>
      </c>
      <c r="F4" s="32"/>
      <c r="G4" s="32"/>
      <c r="H4" s="32"/>
      <c r="K4" s="31" t="str">
        <f>TEXT(E4,"m/d")</f>
        <v>7/16</v>
      </c>
      <c r="L4" s="31" t="s">
        <v>263</v>
      </c>
      <c r="M4" s="31" t="str">
        <f>TEXT(F4,"m/d")</f>
        <v>1/0</v>
      </c>
      <c r="N4" s="31" t="s">
        <v>263</v>
      </c>
      <c r="O4" s="31" t="str">
        <f>TEXT(G4,"m/d")</f>
        <v>1/0</v>
      </c>
      <c r="P4" s="31" t="s">
        <v>263</v>
      </c>
      <c r="Q4" s="31" t="str">
        <f>TEXT(H4,"m/d")</f>
        <v>1/0</v>
      </c>
      <c r="R4" s="31" t="s">
        <v>263</v>
      </c>
    </row>
    <row r="5" spans="1:18">
      <c r="A5" s="32">
        <v>46145</v>
      </c>
      <c r="B5" t="str">
        <f t="shared" ref="B5:B24" si="0">TEXT(A5,"aaa")</f>
        <v>日</v>
      </c>
      <c r="C5" t="s">
        <v>230</v>
      </c>
      <c r="E5" s="32">
        <v>45490</v>
      </c>
      <c r="F5" s="32"/>
      <c r="G5" s="32"/>
      <c r="H5" s="32"/>
      <c r="K5" s="31" t="str">
        <f t="shared" ref="K5:K17" si="1">TEXT(E5,"m/d")</f>
        <v>7/17</v>
      </c>
      <c r="L5" s="31" t="s">
        <v>263</v>
      </c>
      <c r="M5" s="31" t="str">
        <f t="shared" ref="M5:M16" si="2">TEXT(F5,"m/d")</f>
        <v>1/0</v>
      </c>
      <c r="N5" s="31" t="s">
        <v>263</v>
      </c>
      <c r="O5" s="31" t="str">
        <f>TEXT(G5,"m/d")</f>
        <v>1/0</v>
      </c>
      <c r="P5" s="31" t="s">
        <v>263</v>
      </c>
      <c r="Q5" s="31" t="str">
        <f t="shared" ref="Q5:Q17" si="3">TEXT(H5,"m/d")</f>
        <v>1/0</v>
      </c>
      <c r="R5" s="31" t="s">
        <v>263</v>
      </c>
    </row>
    <row r="6" spans="1:18">
      <c r="A6" s="32">
        <v>46146</v>
      </c>
      <c r="B6" t="str">
        <f t="shared" si="0"/>
        <v>月</v>
      </c>
      <c r="C6" t="s">
        <v>231</v>
      </c>
      <c r="E6" s="32">
        <v>45597</v>
      </c>
      <c r="F6" s="32"/>
      <c r="G6" s="32"/>
      <c r="H6" s="32"/>
      <c r="K6" s="31" t="str">
        <f t="shared" si="1"/>
        <v>11/1</v>
      </c>
      <c r="L6" s="31" t="s">
        <v>263</v>
      </c>
      <c r="M6" s="31" t="str">
        <f t="shared" si="2"/>
        <v>1/0</v>
      </c>
      <c r="N6" s="31" t="s">
        <v>263</v>
      </c>
      <c r="O6" s="31" t="str">
        <f>TEXT(G6,"m/d")</f>
        <v>1/0</v>
      </c>
      <c r="P6" s="31"/>
      <c r="Q6" s="31" t="str">
        <f t="shared" si="3"/>
        <v>1/0</v>
      </c>
      <c r="R6" s="31" t="s">
        <v>263</v>
      </c>
    </row>
    <row r="7" spans="1:18">
      <c r="A7" s="32">
        <v>46147</v>
      </c>
      <c r="B7" t="str">
        <f t="shared" si="0"/>
        <v>火</v>
      </c>
      <c r="C7" t="s">
        <v>232</v>
      </c>
      <c r="E7" s="32">
        <v>45677</v>
      </c>
      <c r="F7" s="32"/>
      <c r="G7" s="32"/>
      <c r="H7" s="32"/>
      <c r="K7" s="31" t="str">
        <f t="shared" si="1"/>
        <v>1/20</v>
      </c>
      <c r="L7" s="31" t="s">
        <v>263</v>
      </c>
      <c r="M7" s="31" t="str">
        <f t="shared" si="2"/>
        <v>1/0</v>
      </c>
      <c r="N7" s="31" t="s">
        <v>263</v>
      </c>
      <c r="O7" s="31"/>
      <c r="P7" s="31"/>
      <c r="Q7" s="31" t="str">
        <f t="shared" si="3"/>
        <v>1/0</v>
      </c>
      <c r="R7" s="31" t="s">
        <v>263</v>
      </c>
    </row>
    <row r="8" spans="1:18">
      <c r="A8" s="32">
        <v>46148</v>
      </c>
      <c r="B8" t="str">
        <f t="shared" si="0"/>
        <v>水</v>
      </c>
      <c r="C8" t="s">
        <v>277</v>
      </c>
      <c r="E8" s="32">
        <v>45700</v>
      </c>
      <c r="F8" s="32"/>
      <c r="G8" s="32"/>
      <c r="H8" s="32"/>
      <c r="K8" s="31" t="str">
        <f t="shared" si="1"/>
        <v>2/12</v>
      </c>
      <c r="L8" s="31" t="s">
        <v>263</v>
      </c>
      <c r="M8" s="31" t="str">
        <f t="shared" si="2"/>
        <v>1/0</v>
      </c>
      <c r="N8" s="31" t="s">
        <v>263</v>
      </c>
      <c r="O8" s="31"/>
      <c r="P8" s="31"/>
      <c r="Q8" s="31" t="str">
        <f t="shared" si="3"/>
        <v>1/0</v>
      </c>
      <c r="R8" s="31" t="s">
        <v>263</v>
      </c>
    </row>
    <row r="9" spans="1:18">
      <c r="A9" s="32">
        <v>46223</v>
      </c>
      <c r="B9" t="str">
        <f t="shared" si="0"/>
        <v>月</v>
      </c>
      <c r="C9" t="s">
        <v>233</v>
      </c>
      <c r="E9" s="32"/>
      <c r="F9" s="32"/>
      <c r="G9" s="32"/>
      <c r="H9" s="32"/>
      <c r="K9" s="31" t="str">
        <f t="shared" si="1"/>
        <v>1/0</v>
      </c>
      <c r="L9" s="31" t="s">
        <v>263</v>
      </c>
      <c r="M9" s="31" t="str">
        <f t="shared" si="2"/>
        <v>1/0</v>
      </c>
      <c r="N9" s="31" t="s">
        <v>263</v>
      </c>
      <c r="O9" s="31"/>
      <c r="P9" s="31"/>
      <c r="Q9" s="31" t="str">
        <f t="shared" si="3"/>
        <v>1/0</v>
      </c>
      <c r="R9" s="31" t="s">
        <v>263</v>
      </c>
    </row>
    <row r="10" spans="1:18">
      <c r="A10" s="32">
        <v>46245</v>
      </c>
      <c r="B10" t="str">
        <f t="shared" si="0"/>
        <v>火</v>
      </c>
      <c r="C10" t="s">
        <v>234</v>
      </c>
      <c r="E10" s="32"/>
      <c r="F10" s="32"/>
      <c r="G10" s="32"/>
      <c r="H10" s="32"/>
      <c r="K10" s="31" t="str">
        <f t="shared" si="1"/>
        <v>1/0</v>
      </c>
      <c r="L10" s="31" t="s">
        <v>263</v>
      </c>
      <c r="M10" s="31" t="str">
        <f t="shared" si="2"/>
        <v>1/0</v>
      </c>
      <c r="N10" s="31" t="s">
        <v>263</v>
      </c>
      <c r="O10" s="31"/>
      <c r="P10" s="31"/>
      <c r="Q10" s="31" t="str">
        <f t="shared" si="3"/>
        <v>1/0</v>
      </c>
      <c r="R10" s="31" t="s">
        <v>263</v>
      </c>
    </row>
    <row r="11" spans="1:18">
      <c r="A11" s="32">
        <v>46286</v>
      </c>
      <c r="B11" t="str">
        <f t="shared" si="0"/>
        <v>月</v>
      </c>
      <c r="C11" t="s">
        <v>235</v>
      </c>
      <c r="E11" s="32"/>
      <c r="F11" s="32"/>
      <c r="G11" s="32"/>
      <c r="H11" s="32"/>
      <c r="K11" s="31" t="str">
        <f t="shared" si="1"/>
        <v>1/0</v>
      </c>
      <c r="L11" s="31" t="s">
        <v>263</v>
      </c>
      <c r="M11" s="31" t="str">
        <f t="shared" si="2"/>
        <v>1/0</v>
      </c>
      <c r="N11" s="31" t="s">
        <v>263</v>
      </c>
      <c r="O11" s="31"/>
      <c r="P11" s="31"/>
      <c r="Q11" s="31" t="str">
        <f t="shared" si="3"/>
        <v>1/0</v>
      </c>
      <c r="R11" s="31" t="s">
        <v>263</v>
      </c>
    </row>
    <row r="12" spans="1:18">
      <c r="A12" s="32">
        <v>46288</v>
      </c>
      <c r="B12" t="str">
        <f t="shared" si="0"/>
        <v>水</v>
      </c>
      <c r="C12" t="s">
        <v>236</v>
      </c>
      <c r="E12" s="32"/>
      <c r="F12" s="32"/>
      <c r="G12" s="32"/>
      <c r="H12" s="32"/>
      <c r="K12" s="31" t="str">
        <f t="shared" si="1"/>
        <v>1/0</v>
      </c>
      <c r="L12" s="31" t="s">
        <v>263</v>
      </c>
      <c r="M12" s="31" t="str">
        <f t="shared" si="2"/>
        <v>1/0</v>
      </c>
      <c r="N12" s="31" t="s">
        <v>263</v>
      </c>
      <c r="O12" s="31"/>
      <c r="P12" s="31"/>
      <c r="Q12" s="31" t="str">
        <f t="shared" si="3"/>
        <v>1/0</v>
      </c>
      <c r="R12" s="31" t="s">
        <v>263</v>
      </c>
    </row>
    <row r="13" spans="1:18">
      <c r="A13" s="32">
        <v>46307</v>
      </c>
      <c r="B13" t="str">
        <f t="shared" si="0"/>
        <v>月</v>
      </c>
      <c r="C13" t="s">
        <v>276</v>
      </c>
      <c r="E13" s="32"/>
      <c r="F13" s="32"/>
      <c r="G13" s="32"/>
      <c r="H13" s="32"/>
      <c r="K13" s="31" t="str">
        <f t="shared" si="1"/>
        <v>1/0</v>
      </c>
      <c r="L13" s="31" t="s">
        <v>263</v>
      </c>
      <c r="M13" s="31" t="str">
        <f t="shared" si="2"/>
        <v>1/0</v>
      </c>
      <c r="N13" s="31"/>
      <c r="O13" s="31"/>
      <c r="P13" s="31"/>
      <c r="Q13" s="31" t="str">
        <f t="shared" si="3"/>
        <v>1/0</v>
      </c>
      <c r="R13" s="31" t="s">
        <v>263</v>
      </c>
    </row>
    <row r="14" spans="1:18">
      <c r="A14" s="32">
        <v>46329</v>
      </c>
      <c r="B14" t="str">
        <f t="shared" si="0"/>
        <v>火</v>
      </c>
      <c r="C14" t="s">
        <v>237</v>
      </c>
      <c r="E14" s="32"/>
      <c r="F14" s="32"/>
      <c r="G14" s="32"/>
      <c r="H14" s="32"/>
      <c r="K14" s="31" t="str">
        <f t="shared" si="1"/>
        <v>1/0</v>
      </c>
      <c r="L14" s="31" t="s">
        <v>263</v>
      </c>
      <c r="M14" s="31" t="str">
        <f t="shared" si="2"/>
        <v>1/0</v>
      </c>
      <c r="N14" s="31"/>
      <c r="O14" s="31"/>
      <c r="P14" s="31"/>
      <c r="Q14" s="31" t="str">
        <f t="shared" si="3"/>
        <v>1/0</v>
      </c>
      <c r="R14" s="31" t="s">
        <v>263</v>
      </c>
    </row>
    <row r="15" spans="1:18">
      <c r="A15" s="32">
        <v>46349</v>
      </c>
      <c r="B15" t="str">
        <f t="shared" si="0"/>
        <v>月</v>
      </c>
      <c r="C15" t="s">
        <v>238</v>
      </c>
      <c r="E15" s="32"/>
      <c r="F15" s="32"/>
      <c r="G15" s="32"/>
      <c r="H15" s="32"/>
      <c r="K15" s="31" t="str">
        <f t="shared" si="1"/>
        <v>1/0</v>
      </c>
      <c r="L15" s="31" t="s">
        <v>263</v>
      </c>
      <c r="M15" s="31" t="str">
        <f t="shared" si="2"/>
        <v>1/0</v>
      </c>
      <c r="N15" s="31"/>
      <c r="O15" s="31"/>
      <c r="P15" s="31"/>
      <c r="Q15" s="31" t="str">
        <f t="shared" si="3"/>
        <v>1/0</v>
      </c>
      <c r="R15" s="31" t="s">
        <v>263</v>
      </c>
    </row>
    <row r="16" spans="1:18">
      <c r="A16" s="32">
        <v>46388</v>
      </c>
      <c r="B16" t="str">
        <f t="shared" ref="B16:B21" si="4">TEXT(A16,"aaa")</f>
        <v>金</v>
      </c>
      <c r="C16" t="s">
        <v>239</v>
      </c>
      <c r="E16" s="32"/>
      <c r="F16" s="32"/>
      <c r="G16" s="32"/>
      <c r="H16" s="32"/>
      <c r="K16" s="31" t="str">
        <f t="shared" si="1"/>
        <v>1/0</v>
      </c>
      <c r="L16" s="31"/>
      <c r="M16" s="31" t="str">
        <f t="shared" si="2"/>
        <v>1/0</v>
      </c>
      <c r="N16" s="31"/>
      <c r="O16" s="31"/>
      <c r="P16" s="31"/>
      <c r="Q16" s="31" t="str">
        <f t="shared" si="3"/>
        <v>1/0</v>
      </c>
      <c r="R16" s="31" t="s">
        <v>263</v>
      </c>
    </row>
    <row r="17" spans="1:18">
      <c r="A17" s="32">
        <v>46398</v>
      </c>
      <c r="B17" t="str">
        <f t="shared" si="4"/>
        <v>月</v>
      </c>
      <c r="C17" t="s">
        <v>240</v>
      </c>
      <c r="E17" s="32"/>
      <c r="F17" s="32"/>
      <c r="G17" s="32"/>
      <c r="H17" s="32"/>
      <c r="K17" s="31" t="str">
        <f t="shared" si="1"/>
        <v>1/0</v>
      </c>
      <c r="L17" s="31"/>
      <c r="M17" s="31"/>
      <c r="N17" s="31"/>
      <c r="O17" s="31"/>
      <c r="P17" s="31"/>
      <c r="Q17" s="31" t="str">
        <f t="shared" si="3"/>
        <v>1/0</v>
      </c>
      <c r="R17" s="31"/>
    </row>
    <row r="18" spans="1:18">
      <c r="A18" s="32">
        <v>46429</v>
      </c>
      <c r="B18" t="str">
        <f t="shared" si="4"/>
        <v>木</v>
      </c>
      <c r="C18" t="s">
        <v>241</v>
      </c>
      <c r="E18" s="32"/>
      <c r="F18" s="32"/>
      <c r="G18" s="32"/>
      <c r="H18" s="32"/>
      <c r="K18" s="31"/>
      <c r="L18" s="31"/>
      <c r="M18" s="31"/>
      <c r="N18" s="31"/>
      <c r="O18" s="31"/>
      <c r="P18" s="31"/>
      <c r="Q18" s="31"/>
      <c r="R18" s="31"/>
    </row>
    <row r="19" spans="1:18">
      <c r="A19" s="32">
        <v>46441</v>
      </c>
      <c r="B19" t="str">
        <f t="shared" si="4"/>
        <v>火</v>
      </c>
      <c r="C19" t="s">
        <v>242</v>
      </c>
      <c r="E19" s="32"/>
      <c r="F19" s="32"/>
      <c r="G19" s="32"/>
      <c r="H19" s="32"/>
      <c r="K19" s="31"/>
      <c r="L19" s="31"/>
      <c r="M19" s="31"/>
      <c r="N19" s="31"/>
      <c r="O19" s="31"/>
      <c r="P19" s="31"/>
      <c r="Q19" s="31"/>
      <c r="R19" s="31"/>
    </row>
    <row r="20" spans="1:18">
      <c r="A20" s="32">
        <v>46467</v>
      </c>
      <c r="B20" t="str">
        <f t="shared" si="4"/>
        <v>日</v>
      </c>
      <c r="C20" t="s">
        <v>243</v>
      </c>
      <c r="E20" s="32"/>
      <c r="F20" s="32"/>
      <c r="G20" s="32"/>
      <c r="H20" s="32"/>
      <c r="K20" s="31"/>
      <c r="L20" s="31"/>
      <c r="M20" s="31"/>
      <c r="N20" s="31"/>
      <c r="O20" s="31"/>
      <c r="P20" s="31"/>
      <c r="Q20" s="31"/>
      <c r="R20" s="31"/>
    </row>
    <row r="21" spans="1:18">
      <c r="A21" s="32">
        <v>46468</v>
      </c>
      <c r="B21" t="str">
        <f t="shared" si="4"/>
        <v>月</v>
      </c>
      <c r="C21" t="s">
        <v>277</v>
      </c>
      <c r="K21" s="31" t="str">
        <f>"（"&amp;K4&amp;K46&amp;L4&amp;K5&amp;L5&amp;K6&amp;L6&amp;K7&amp;L7&amp;K8&amp;L8&amp;K9&amp;L9&amp;K10&amp;L10&amp;K11&amp;L11&amp;K12&amp;L12&amp;K13&amp;L13&amp;K14&amp;L14&amp;K15&amp;L15&amp;K16&amp;"）"</f>
        <v>（7/16,7/17,11/1,1/20,2/12,1/0,1/0,1/0,1/0,1/0,1/0,1/0,1/0）</v>
      </c>
      <c r="L21" s="31"/>
      <c r="M21" s="31" t="str">
        <f>"（"&amp;M4&amp;M46&amp;N4&amp;M5&amp;N5&amp;M6&amp;N6&amp;M7&amp;N7&amp;M8&amp;N8&amp;M9&amp;N9&amp;M10&amp;N10&amp;M11&amp;N11&amp;M12&amp;N12&amp;M13&amp;N13&amp;M14&amp;N14&amp;M15&amp;N15&amp;M16&amp;"）"</f>
        <v>（1/0,1/0,1/0,1/0,1/0,1/0,1/0,1/0,1/0,1/01/01/01/0）</v>
      </c>
      <c r="N21" s="31"/>
      <c r="O21" s="31" t="str">
        <f>"（"&amp;O4&amp;O46&amp;P4&amp;O5&amp;P5&amp;O6&amp;P6&amp;O7&amp;P7&amp;O8&amp;P8&amp;O9&amp;P9&amp;O10&amp;P10&amp;O11&amp;P11&amp;O12&amp;P12&amp;O13&amp;P13&amp;O14&amp;P14&amp;O15&amp;P15&amp;O16&amp;"）"</f>
        <v>（1/0,1/0,1/0）</v>
      </c>
      <c r="P21" s="31"/>
      <c r="Q21" s="31" t="str">
        <f>"（"&amp;Q4&amp;Q46&amp;R4&amp;Q5&amp;R5&amp;Q6&amp;R6&amp;Q7&amp;R7&amp;Q8&amp;R8&amp;Q9&amp;R9&amp;Q10&amp;R10&amp;Q11&amp;R11&amp;Q12&amp;R12&amp;Q13&amp;R13&amp;Q14&amp;R14&amp;Q15&amp;R15&amp;Q16&amp;R16&amp;Q17&amp;"）"</f>
        <v>（1/0,1/0,1/0,1/0,1/0,1/0,1/0,1/0,1/0,1/0,1/0,1/0,1/0,1/0）</v>
      </c>
      <c r="R21" s="31"/>
    </row>
    <row r="22" spans="1:18">
      <c r="A22" s="32"/>
      <c r="B22" t="str">
        <f t="shared" si="0"/>
        <v>土</v>
      </c>
    </row>
    <row r="23" spans="1:18">
      <c r="A23" s="32"/>
      <c r="B23" t="str">
        <f t="shared" si="0"/>
        <v>土</v>
      </c>
    </row>
    <row r="24" spans="1:18">
      <c r="A24" s="32"/>
      <c r="B24" t="str">
        <f t="shared" si="0"/>
        <v>土</v>
      </c>
    </row>
    <row r="25" spans="1:18">
      <c r="A25" t="s">
        <v>250</v>
      </c>
      <c r="B25" t="s">
        <v>251</v>
      </c>
      <c r="C25" t="s">
        <v>252</v>
      </c>
      <c r="E25" t="s">
        <v>253</v>
      </c>
      <c r="F25" t="s">
        <v>254</v>
      </c>
    </row>
    <row r="26" spans="1:18">
      <c r="A26" t="s">
        <v>249</v>
      </c>
      <c r="B26" s="33">
        <v>45444</v>
      </c>
      <c r="C26" s="33">
        <v>45716</v>
      </c>
      <c r="E26" s="30">
        <f t="shared" ref="E26:E31" ca="1" si="5">DATE(YEAR($A$2),MONTH(B26),DAY(B26))</f>
        <v>46174</v>
      </c>
      <c r="F26" s="30">
        <f t="shared" ref="F26:F31" ca="1" si="6">IF(H26&lt;4,DATE(G26+1,H26,I26),DATE(G26,H26,I26))</f>
        <v>46446</v>
      </c>
      <c r="G26" s="31">
        <f t="shared" ref="G26:G31" ca="1" si="7">YEAR($A$2)</f>
        <v>2026</v>
      </c>
      <c r="H26" s="31">
        <f t="shared" ref="H26:H31" si="8">MONTH(C26)</f>
        <v>2</v>
      </c>
      <c r="I26" s="31">
        <f t="shared" ref="I26:I31" si="9">DAY(C26)</f>
        <v>28</v>
      </c>
    </row>
    <row r="27" spans="1:18">
      <c r="A27" t="s">
        <v>258</v>
      </c>
      <c r="B27" s="33">
        <v>45444</v>
      </c>
      <c r="C27" s="33">
        <v>45688</v>
      </c>
      <c r="E27" s="30">
        <f t="shared" ca="1" si="5"/>
        <v>46174</v>
      </c>
      <c r="F27" s="30">
        <f t="shared" ca="1" si="6"/>
        <v>46418</v>
      </c>
      <c r="G27" s="31">
        <f t="shared" ca="1" si="7"/>
        <v>2026</v>
      </c>
      <c r="H27" s="31">
        <f t="shared" si="8"/>
        <v>1</v>
      </c>
      <c r="I27" s="31">
        <f t="shared" si="9"/>
        <v>31</v>
      </c>
    </row>
    <row r="28" spans="1:18">
      <c r="A28" t="s">
        <v>259</v>
      </c>
      <c r="B28" s="33">
        <v>45444</v>
      </c>
      <c r="C28" s="33">
        <v>45350</v>
      </c>
      <c r="E28" s="30">
        <f t="shared" ca="1" si="5"/>
        <v>46174</v>
      </c>
      <c r="F28" s="30">
        <f t="shared" ca="1" si="6"/>
        <v>46446</v>
      </c>
      <c r="G28" s="31">
        <f t="shared" ca="1" si="7"/>
        <v>2026</v>
      </c>
      <c r="H28" s="31">
        <f t="shared" si="8"/>
        <v>2</v>
      </c>
      <c r="I28" s="31">
        <f t="shared" si="9"/>
        <v>28</v>
      </c>
    </row>
    <row r="29" spans="1:18">
      <c r="A29" t="s">
        <v>260</v>
      </c>
      <c r="B29" s="33">
        <v>45425</v>
      </c>
      <c r="C29" s="33">
        <v>45471</v>
      </c>
      <c r="E29" s="30">
        <f t="shared" ca="1" si="5"/>
        <v>46155</v>
      </c>
      <c r="F29" s="30">
        <f t="shared" ca="1" si="6"/>
        <v>46201</v>
      </c>
      <c r="G29" s="31">
        <f t="shared" ca="1" si="7"/>
        <v>2026</v>
      </c>
      <c r="H29" s="31">
        <f t="shared" si="8"/>
        <v>6</v>
      </c>
      <c r="I29" s="31">
        <f t="shared" si="9"/>
        <v>28</v>
      </c>
    </row>
    <row r="30" spans="1:18">
      <c r="A30" t="s">
        <v>261</v>
      </c>
      <c r="B30" s="33">
        <v>45537</v>
      </c>
      <c r="C30" s="33">
        <v>45688</v>
      </c>
      <c r="E30" s="30">
        <f t="shared" ca="1" si="5"/>
        <v>46267</v>
      </c>
      <c r="F30" s="30">
        <f t="shared" ca="1" si="6"/>
        <v>46418</v>
      </c>
      <c r="G30" s="31">
        <f t="shared" ca="1" si="7"/>
        <v>2026</v>
      </c>
      <c r="H30" s="31">
        <f t="shared" si="8"/>
        <v>1</v>
      </c>
      <c r="I30" s="31">
        <f t="shared" si="9"/>
        <v>31</v>
      </c>
    </row>
    <row r="31" spans="1:18">
      <c r="A31" t="s">
        <v>262</v>
      </c>
      <c r="B31" s="33">
        <v>45444</v>
      </c>
      <c r="C31" s="33">
        <v>45688</v>
      </c>
      <c r="E31" s="30">
        <f t="shared" ca="1" si="5"/>
        <v>46174</v>
      </c>
      <c r="F31" s="30">
        <f t="shared" ca="1" si="6"/>
        <v>46418</v>
      </c>
      <c r="G31" s="31">
        <f t="shared" ca="1" si="7"/>
        <v>2026</v>
      </c>
      <c r="H31" s="31">
        <f t="shared" si="8"/>
        <v>1</v>
      </c>
      <c r="I31" s="31">
        <f t="shared" si="9"/>
        <v>31</v>
      </c>
    </row>
  </sheetData>
  <customSheetViews>
    <customSheetView guid="{F37920BA-3B01-4D87-85E2-8E20B85AA6D7}" scale="90">
      <selection activeCell="A7" sqref="A7"/>
      <pageMargins left="0.7" right="0.7" top="0.75" bottom="0.75" header="0.3" footer="0.3"/>
    </customSheetView>
  </customSheetViews>
  <phoneticPr fontId="1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14</vt:i4>
      </vt:variant>
    </vt:vector>
  </HeadingPairs>
  <TitlesOfParts>
    <vt:vector size="19" baseType="lpstr">
      <vt:lpstr>1ページ</vt:lpstr>
      <vt:lpstr>2ページ</vt:lpstr>
      <vt:lpstr>3ページ</vt:lpstr>
      <vt:lpstr>入力データ</vt:lpstr>
      <vt:lpstr>作業用シート</vt:lpstr>
      <vt:lpstr>'1ページ'!Print_Area</vt:lpstr>
      <vt:lpstr>'2ページ'!Print_Area</vt:lpstr>
      <vt:lpstr>'3ページ'!Print_Area</vt:lpstr>
      <vt:lpstr>隠岐</vt:lpstr>
      <vt:lpstr>益田</vt:lpstr>
      <vt:lpstr>学校名</vt:lpstr>
      <vt:lpstr>指導主事会</vt:lpstr>
      <vt:lpstr>祝日</vt:lpstr>
      <vt:lpstr>出雲</vt:lpstr>
      <vt:lpstr>松江</vt:lpstr>
      <vt:lpstr>生徒指導推進会</vt:lpstr>
      <vt:lpstr>特別支援教育担当指導主事会</vt:lpstr>
      <vt:lpstr>浜田</vt:lpstr>
      <vt:lpstr>幼児教育担当指導主事会</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秦　美沙江</cp:lastModifiedBy>
  <cp:lastPrinted>2026-03-22T23:15:23Z</cp:lastPrinted>
  <dcterms:created xsi:type="dcterms:W3CDTF">2019-07-03T04:22:32Z</dcterms:created>
  <dcterms:modified xsi:type="dcterms:W3CDTF">2026-04-06T07:05:30Z</dcterms:modified>
</cp:coreProperties>
</file>