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教育委員会\浜田教育事務所\06学校教育スタッフ\★★R3(文書ファイル別フォルダ)\045-003【学校訪問指導】\1    学校訪問指導\★R3準備\"/>
    </mc:Choice>
  </mc:AlternateContent>
  <workbookProtection lockStructure="1"/>
  <bookViews>
    <workbookView xWindow="0" yWindow="0" windowWidth="10245" windowHeight="7500"/>
  </bookViews>
  <sheets>
    <sheet name="1ページ" sheetId="1" r:id="rId1"/>
    <sheet name="2ページ" sheetId="2" r:id="rId2"/>
    <sheet name="３ページ" sheetId="3" r:id="rId3"/>
    <sheet name="4ページ" sheetId="4" r:id="rId4"/>
    <sheet name="5ページ" sheetId="5" r:id="rId5"/>
    <sheet name="にこサポ" sheetId="7" r:id="rId6"/>
    <sheet name="入力データ" sheetId="6" state="hidden" r:id="rId7"/>
    <sheet name="にこサポ集計" sheetId="8" state="hidden" r:id="rId8"/>
    <sheet name="作業用シート" sheetId="9" state="hidden" r:id="rId9"/>
  </sheets>
  <definedNames>
    <definedName name="_xlnm.Print_Area" localSheetId="0">'1ページ'!$A$1:$L$43</definedName>
    <definedName name="_xlnm.Print_Area" localSheetId="1">'2ページ'!$A$1:$M$43</definedName>
    <definedName name="_xlnm.Print_Area" localSheetId="2">'３ページ'!$A$1:$K$46</definedName>
    <definedName name="_xlnm.Print_Area" localSheetId="3">'4ページ'!$A$1:$O$46</definedName>
    <definedName name="_xlnm.Print_Area" localSheetId="4">'5ページ'!$A$1:$J$24</definedName>
    <definedName name="_xlnm.Print_Area" localSheetId="5">にこサポ!$A$1:$AF$28</definedName>
    <definedName name="学校名">'1ページ'!$A$44:$G$118</definedName>
    <definedName name="指導主事会">作業用シート!$E$4:$E$20</definedName>
    <definedName name="祝日">作業用シート!$A$4:$A$20</definedName>
    <definedName name="生徒指導推進会">作業用シート!$F$4:$F$20</definedName>
    <definedName name="特別支援教育担当指導主事会">作業用シート!$G$4:$G$20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1" i="9" l="1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4" i="9"/>
  <c r="D74" i="6" l="1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C99" i="6"/>
  <c r="C104" i="6"/>
  <c r="C103" i="6"/>
  <c r="C102" i="6"/>
  <c r="C101" i="6"/>
  <c r="C100" i="6"/>
  <c r="C75" i="6"/>
  <c r="C79" i="6"/>
  <c r="C78" i="6"/>
  <c r="C77" i="6"/>
  <c r="C76" i="6"/>
  <c r="C74" i="6"/>
  <c r="T38" i="4"/>
  <c r="S38" i="4"/>
  <c r="R38" i="4"/>
  <c r="O38" i="4"/>
  <c r="L38" i="4"/>
  <c r="I38" i="4"/>
  <c r="T28" i="4"/>
  <c r="S28" i="4"/>
  <c r="R28" i="4"/>
  <c r="O28" i="4"/>
  <c r="L28" i="4"/>
  <c r="I28" i="4"/>
  <c r="O5" i="9"/>
  <c r="O6" i="9"/>
  <c r="O4" i="9"/>
  <c r="M5" i="9"/>
  <c r="M6" i="9"/>
  <c r="M7" i="9"/>
  <c r="M8" i="9"/>
  <c r="M9" i="9"/>
  <c r="M10" i="9"/>
  <c r="M11" i="9"/>
  <c r="M12" i="9"/>
  <c r="M13" i="9"/>
  <c r="M4" i="9"/>
  <c r="K21" i="9"/>
  <c r="K5" i="9"/>
  <c r="K6" i="9"/>
  <c r="K7" i="9"/>
  <c r="K8" i="9"/>
  <c r="K9" i="9"/>
  <c r="K10" i="9"/>
  <c r="K11" i="9"/>
  <c r="K12" i="9"/>
  <c r="K13" i="9"/>
  <c r="K14" i="9"/>
  <c r="K15" i="9"/>
  <c r="K16" i="9"/>
  <c r="K4" i="9"/>
  <c r="T40" i="4"/>
  <c r="S40" i="4"/>
  <c r="R40" i="4"/>
  <c r="T39" i="4"/>
  <c r="S39" i="4"/>
  <c r="R39" i="4"/>
  <c r="T37" i="4"/>
  <c r="S37" i="4"/>
  <c r="R37" i="4"/>
  <c r="T29" i="4"/>
  <c r="T30" i="4"/>
  <c r="T27" i="4"/>
  <c r="S27" i="4"/>
  <c r="S29" i="4"/>
  <c r="S30" i="4"/>
  <c r="R27" i="4"/>
  <c r="R29" i="4"/>
  <c r="R30" i="4"/>
  <c r="C11" i="4"/>
  <c r="S20" i="4"/>
  <c r="R20" i="4"/>
  <c r="S19" i="4"/>
  <c r="R19" i="4"/>
  <c r="S18" i="4"/>
  <c r="R18" i="4"/>
  <c r="R12" i="4"/>
  <c r="R13" i="4"/>
  <c r="R11" i="4"/>
  <c r="S11" i="4"/>
  <c r="S12" i="4"/>
  <c r="S13" i="4"/>
  <c r="O29" i="3"/>
  <c r="O30" i="3"/>
  <c r="O28" i="3"/>
  <c r="O25" i="3"/>
  <c r="O26" i="3"/>
  <c r="O24" i="3"/>
  <c r="P36" i="2"/>
  <c r="P37" i="2"/>
  <c r="P35" i="2"/>
  <c r="P27" i="2"/>
  <c r="P28" i="2"/>
  <c r="P26" i="2"/>
  <c r="P12" i="2"/>
  <c r="P13" i="2"/>
  <c r="P14" i="2"/>
  <c r="P15" i="2"/>
  <c r="P11" i="2"/>
  <c r="P10" i="2"/>
  <c r="G31" i="9"/>
  <c r="H31" i="9"/>
  <c r="I31" i="9"/>
  <c r="F31" i="9"/>
  <c r="E31" i="9"/>
  <c r="F27" i="9"/>
  <c r="F28" i="9"/>
  <c r="F29" i="9"/>
  <c r="F26" i="9"/>
  <c r="E27" i="9"/>
  <c r="G27" i="9"/>
  <c r="H27" i="9"/>
  <c r="I27" i="9"/>
  <c r="E28" i="9"/>
  <c r="G28" i="9"/>
  <c r="H28" i="9"/>
  <c r="I28" i="9"/>
  <c r="E29" i="9"/>
  <c r="G29" i="9"/>
  <c r="H29" i="9"/>
  <c r="I29" i="9"/>
  <c r="E30" i="9"/>
  <c r="G30" i="9"/>
  <c r="H30" i="9"/>
  <c r="F30" i="9" s="1"/>
  <c r="I30" i="9"/>
  <c r="E26" i="9"/>
  <c r="I26" i="9"/>
  <c r="H26" i="9"/>
  <c r="G26" i="9"/>
  <c r="O21" i="9" l="1"/>
  <c r="M21" i="9"/>
  <c r="A2" i="9" l="1"/>
  <c r="C2" i="9" s="1"/>
  <c r="G2" i="9" l="1"/>
  <c r="B25" i="7" s="1"/>
  <c r="BL1" i="8" s="1"/>
  <c r="F2" i="9"/>
  <c r="D2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4" i="9"/>
  <c r="C25" i="7" l="1"/>
  <c r="B26" i="7"/>
  <c r="B13" i="7"/>
  <c r="C13" i="7" s="1"/>
  <c r="B19" i="7"/>
  <c r="B7" i="7"/>
  <c r="B8" i="7" s="1"/>
  <c r="E2" i="9"/>
  <c r="C1" i="1" s="1"/>
  <c r="C5" i="8"/>
  <c r="B5" i="8"/>
  <c r="CG5" i="8"/>
  <c r="CF5" i="8"/>
  <c r="BL2" i="8"/>
  <c r="BL4" i="8" s="1"/>
  <c r="C26" i="7" l="1"/>
  <c r="D25" i="7"/>
  <c r="B14" i="7"/>
  <c r="C19" i="7"/>
  <c r="B20" i="7"/>
  <c r="C14" i="7"/>
  <c r="D13" i="7"/>
  <c r="C7" i="7"/>
  <c r="C8" i="7" s="1"/>
  <c r="C1" i="4"/>
  <c r="C1" i="5"/>
  <c r="D1" i="2"/>
  <c r="D1" i="3"/>
  <c r="A19" i="1"/>
  <c r="BL3" i="8"/>
  <c r="BL5" i="8" s="1"/>
  <c r="D26" i="7" l="1"/>
  <c r="E25" i="7"/>
  <c r="D7" i="7"/>
  <c r="D8" i="7" s="1"/>
  <c r="D19" i="7"/>
  <c r="C20" i="7"/>
  <c r="D14" i="7"/>
  <c r="E13" i="7"/>
  <c r="E7" i="7" l="1"/>
  <c r="E8" i="7" s="1"/>
  <c r="F25" i="7"/>
  <c r="E26" i="7"/>
  <c r="D20" i="7"/>
  <c r="E19" i="7"/>
  <c r="F13" i="7"/>
  <c r="E14" i="7"/>
  <c r="C97" i="6"/>
  <c r="C47" i="6"/>
  <c r="D47" i="6" s="1"/>
  <c r="C45" i="6"/>
  <c r="D45" i="6" s="1"/>
  <c r="C43" i="6"/>
  <c r="D43" i="6" s="1"/>
  <c r="C41" i="6"/>
  <c r="D41" i="6" s="1"/>
  <c r="C39" i="6"/>
  <c r="D39" i="6" s="1"/>
  <c r="C37" i="6"/>
  <c r="D37" i="6" s="1"/>
  <c r="F7" i="7" l="1"/>
  <c r="F8" i="7" s="1"/>
  <c r="G25" i="7"/>
  <c r="F26" i="7"/>
  <c r="E20" i="7"/>
  <c r="F19" i="7"/>
  <c r="G13" i="7"/>
  <c r="F14" i="7"/>
  <c r="E29" i="3"/>
  <c r="E30" i="3"/>
  <c r="E28" i="3"/>
  <c r="E26" i="3"/>
  <c r="E25" i="3"/>
  <c r="E24" i="3"/>
  <c r="AB13" i="3"/>
  <c r="C123" i="6"/>
  <c r="D123" i="6" s="1"/>
  <c r="C122" i="6"/>
  <c r="D122" i="6" s="1"/>
  <c r="C121" i="6"/>
  <c r="D121" i="6" s="1"/>
  <c r="C120" i="6"/>
  <c r="D120" i="6" s="1"/>
  <c r="C119" i="6"/>
  <c r="D119" i="6" s="1"/>
  <c r="C118" i="6"/>
  <c r="D118" i="6" s="1"/>
  <c r="C117" i="6"/>
  <c r="D117" i="6" s="1"/>
  <c r="C116" i="6"/>
  <c r="D116" i="6" s="1"/>
  <c r="C115" i="6"/>
  <c r="D115" i="6" s="1"/>
  <c r="C114" i="6"/>
  <c r="D114" i="6" s="1"/>
  <c r="C113" i="6"/>
  <c r="D113" i="6" s="1"/>
  <c r="C112" i="6"/>
  <c r="D112" i="6" s="1"/>
  <c r="C111" i="6"/>
  <c r="D111" i="6" s="1"/>
  <c r="C110" i="6"/>
  <c r="D110" i="6" s="1"/>
  <c r="C109" i="6"/>
  <c r="D109" i="6" s="1"/>
  <c r="C108" i="6"/>
  <c r="D108" i="6" s="1"/>
  <c r="C107" i="6"/>
  <c r="D107" i="6" s="1"/>
  <c r="C106" i="6"/>
  <c r="D106" i="6" s="1"/>
  <c r="C105" i="6"/>
  <c r="D105" i="6" s="1"/>
  <c r="C98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3" i="6"/>
  <c r="D73" i="6" s="1"/>
  <c r="C72" i="6"/>
  <c r="D72" i="6" s="1"/>
  <c r="C71" i="6"/>
  <c r="D71" i="6" s="1"/>
  <c r="C70" i="6"/>
  <c r="D70" i="6" s="1"/>
  <c r="C69" i="6"/>
  <c r="D69" i="6" s="1"/>
  <c r="C68" i="6"/>
  <c r="D68" i="6" s="1"/>
  <c r="C67" i="6"/>
  <c r="D67" i="6" s="1"/>
  <c r="C65" i="6"/>
  <c r="D65" i="6" s="1"/>
  <c r="C66" i="6"/>
  <c r="D66" i="6" s="1"/>
  <c r="C64" i="6"/>
  <c r="D64" i="6" s="1"/>
  <c r="C62" i="6"/>
  <c r="D62" i="6" s="1"/>
  <c r="C63" i="6"/>
  <c r="D63" i="6" s="1"/>
  <c r="C61" i="6"/>
  <c r="D61" i="6" s="1"/>
  <c r="C60" i="6"/>
  <c r="D60" i="6" s="1"/>
  <c r="C59" i="6"/>
  <c r="D59" i="6" s="1"/>
  <c r="C58" i="6"/>
  <c r="D58" i="6" s="1"/>
  <c r="C56" i="6"/>
  <c r="D56" i="6" s="1"/>
  <c r="C57" i="6"/>
  <c r="D57" i="6" s="1"/>
  <c r="C55" i="6"/>
  <c r="D55" i="6" s="1"/>
  <c r="C53" i="6"/>
  <c r="D53" i="6" s="1"/>
  <c r="C54" i="6"/>
  <c r="D54" i="6" s="1"/>
  <c r="C52" i="6"/>
  <c r="D52" i="6" s="1"/>
  <c r="C51" i="6"/>
  <c r="D51" i="6" s="1"/>
  <c r="C50" i="6"/>
  <c r="D50" i="6" s="1"/>
  <c r="C49" i="6"/>
  <c r="D49" i="6" s="1"/>
  <c r="C48" i="6"/>
  <c r="D48" i="6" s="1"/>
  <c r="C46" i="6"/>
  <c r="D46" i="6" s="1"/>
  <c r="C44" i="6"/>
  <c r="D44" i="6" s="1"/>
  <c r="C42" i="6"/>
  <c r="D42" i="6" s="1"/>
  <c r="C38" i="6"/>
  <c r="D38" i="6" s="1"/>
  <c r="C40" i="6"/>
  <c r="D40" i="6" s="1"/>
  <c r="C36" i="6"/>
  <c r="D36" i="6" s="1"/>
  <c r="C35" i="6"/>
  <c r="D35" i="6" s="1"/>
  <c r="C33" i="6"/>
  <c r="D33" i="6" s="1"/>
  <c r="C31" i="6"/>
  <c r="D31" i="6" s="1"/>
  <c r="C32" i="6"/>
  <c r="D32" i="6" s="1"/>
  <c r="C30" i="6"/>
  <c r="D30" i="6" s="1"/>
  <c r="C29" i="6"/>
  <c r="D29" i="6" s="1"/>
  <c r="C27" i="6"/>
  <c r="D27" i="6" s="1"/>
  <c r="C28" i="6"/>
  <c r="D28" i="6" s="1"/>
  <c r="C26" i="6"/>
  <c r="D26" i="6" s="1"/>
  <c r="C25" i="6"/>
  <c r="D25" i="6" s="1"/>
  <c r="C24" i="6"/>
  <c r="D24" i="6" s="1"/>
  <c r="C22" i="6"/>
  <c r="D22" i="6" s="1"/>
  <c r="C23" i="6"/>
  <c r="D23" i="6" s="1"/>
  <c r="C21" i="6"/>
  <c r="D21" i="6" s="1"/>
  <c r="C20" i="6"/>
  <c r="D20" i="6" s="1"/>
  <c r="C19" i="6"/>
  <c r="D19" i="6" s="1"/>
  <c r="C17" i="6"/>
  <c r="D17" i="6" s="1"/>
  <c r="C18" i="6"/>
  <c r="D18" i="6" s="1"/>
  <c r="C16" i="6"/>
  <c r="D16" i="6" s="1"/>
  <c r="C15" i="6"/>
  <c r="D15" i="6" s="1"/>
  <c r="AC35" i="2"/>
  <c r="AC10" i="2"/>
  <c r="C14" i="6"/>
  <c r="D14" i="6" s="1"/>
  <c r="C13" i="6"/>
  <c r="D13" i="6" s="1"/>
  <c r="C12" i="6"/>
  <c r="D12" i="6" s="1"/>
  <c r="C11" i="6"/>
  <c r="D11" i="6" s="1"/>
  <c r="C10" i="6"/>
  <c r="D10" i="6" s="1"/>
  <c r="C9" i="6"/>
  <c r="D9" i="6" s="1"/>
  <c r="C8" i="6"/>
  <c r="D8" i="6" s="1"/>
  <c r="C7" i="6"/>
  <c r="D7" i="6" s="1"/>
  <c r="C6" i="6"/>
  <c r="D6" i="6" s="1"/>
  <c r="C5" i="6"/>
  <c r="D5" i="6" s="1"/>
  <c r="C4" i="6"/>
  <c r="D4" i="6" s="1"/>
  <c r="C3" i="6"/>
  <c r="D3" i="6" s="1"/>
  <c r="C2" i="6"/>
  <c r="D2" i="6" s="1"/>
  <c r="O40" i="4"/>
  <c r="L40" i="4"/>
  <c r="I40" i="4"/>
  <c r="O39" i="4"/>
  <c r="L39" i="4"/>
  <c r="I39" i="4"/>
  <c r="O37" i="4"/>
  <c r="L37" i="4"/>
  <c r="I37" i="4"/>
  <c r="O30" i="4"/>
  <c r="O29" i="4"/>
  <c r="O27" i="4"/>
  <c r="L30" i="4"/>
  <c r="L29" i="4"/>
  <c r="L27" i="4"/>
  <c r="H20" i="4"/>
  <c r="C20" i="4"/>
  <c r="H19" i="4"/>
  <c r="C19" i="4"/>
  <c r="H18" i="4"/>
  <c r="C18" i="4"/>
  <c r="H13" i="4"/>
  <c r="H12" i="4"/>
  <c r="H11" i="4"/>
  <c r="C13" i="4"/>
  <c r="C12" i="4"/>
  <c r="G7" i="7" l="1"/>
  <c r="G8" i="7" s="1"/>
  <c r="H25" i="7"/>
  <c r="G26" i="7"/>
  <c r="G19" i="7"/>
  <c r="F20" i="7"/>
  <c r="G14" i="7"/>
  <c r="H13" i="7"/>
  <c r="E15" i="2"/>
  <c r="E14" i="2"/>
  <c r="E13" i="2"/>
  <c r="E12" i="2"/>
  <c r="E11" i="2"/>
  <c r="E10" i="2"/>
  <c r="I30" i="4"/>
  <c r="I29" i="4"/>
  <c r="I27" i="4"/>
  <c r="D37" i="2"/>
  <c r="D36" i="2"/>
  <c r="D35" i="2"/>
  <c r="D28" i="2"/>
  <c r="D27" i="2"/>
  <c r="D26" i="2"/>
  <c r="D4" i="7"/>
  <c r="H7" i="7" l="1"/>
  <c r="H8" i="7" s="1"/>
  <c r="H26" i="7"/>
  <c r="I25" i="7"/>
  <c r="G20" i="7"/>
  <c r="H19" i="7"/>
  <c r="H14" i="7"/>
  <c r="I13" i="7"/>
  <c r="C34" i="6"/>
  <c r="D34" i="6" s="1"/>
  <c r="I7" i="7" l="1"/>
  <c r="I8" i="7" s="1"/>
  <c r="I26" i="7"/>
  <c r="J25" i="7"/>
  <c r="H20" i="7"/>
  <c r="I19" i="7"/>
  <c r="J13" i="7"/>
  <c r="I14" i="7"/>
  <c r="AB30" i="3"/>
  <c r="AB29" i="3"/>
  <c r="AB28" i="3"/>
  <c r="AB25" i="3"/>
  <c r="AB26" i="3"/>
  <c r="AB24" i="3"/>
  <c r="E3" i="5"/>
  <c r="G3" i="4"/>
  <c r="E3" i="3"/>
  <c r="AC37" i="2"/>
  <c r="AC36" i="2"/>
  <c r="X28" i="2"/>
  <c r="X27" i="2"/>
  <c r="X26" i="2"/>
  <c r="AC11" i="2"/>
  <c r="AC12" i="2"/>
  <c r="AC13" i="2"/>
  <c r="AC14" i="2"/>
  <c r="AC15" i="2"/>
  <c r="F3" i="2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44" i="1"/>
  <c r="O3" i="1" s="1"/>
  <c r="A5" i="8" s="1"/>
  <c r="J7" i="7" l="1"/>
  <c r="J8" i="7" s="1"/>
  <c r="K25" i="7"/>
  <c r="J26" i="7"/>
  <c r="I20" i="7"/>
  <c r="J19" i="7"/>
  <c r="K13" i="7"/>
  <c r="J14" i="7"/>
  <c r="P3" i="1"/>
  <c r="R3" i="1"/>
  <c r="Q3" i="1"/>
  <c r="C1" i="6" s="1"/>
  <c r="D1" i="6" s="1"/>
  <c r="K7" i="7" l="1"/>
  <c r="K8" i="7" s="1"/>
  <c r="K26" i="7"/>
  <c r="L25" i="7"/>
  <c r="K19" i="7"/>
  <c r="J20" i="7"/>
  <c r="K14" i="7"/>
  <c r="L13" i="7"/>
  <c r="S3" i="1"/>
  <c r="L7" i="7" l="1"/>
  <c r="L8" i="7" s="1"/>
  <c r="L26" i="7"/>
  <c r="M25" i="7"/>
  <c r="L19" i="7"/>
  <c r="K20" i="7"/>
  <c r="L14" i="7"/>
  <c r="M13" i="7"/>
  <c r="J23" i="2"/>
  <c r="K23" i="2"/>
  <c r="M7" i="7" l="1"/>
  <c r="M8" i="7" s="1"/>
  <c r="N25" i="7"/>
  <c r="M26" i="7"/>
  <c r="L20" i="7"/>
  <c r="M19" i="7"/>
  <c r="N13" i="7"/>
  <c r="M14" i="7"/>
  <c r="N7" i="7" l="1"/>
  <c r="N8" i="7" s="1"/>
  <c r="O25" i="7"/>
  <c r="N26" i="7"/>
  <c r="M20" i="7"/>
  <c r="N19" i="7"/>
  <c r="O13" i="7"/>
  <c r="N14" i="7"/>
  <c r="O7" i="7" l="1"/>
  <c r="O8" i="7" s="1"/>
  <c r="P25" i="7"/>
  <c r="O26" i="7"/>
  <c r="O19" i="7"/>
  <c r="N20" i="7"/>
  <c r="O14" i="7"/>
  <c r="P13" i="7"/>
  <c r="P7" i="7" l="1"/>
  <c r="P8" i="7" s="1"/>
  <c r="P26" i="7"/>
  <c r="Q25" i="7"/>
  <c r="P19" i="7"/>
  <c r="O20" i="7"/>
  <c r="P14" i="7"/>
  <c r="Q13" i="7"/>
  <c r="Q7" i="7" l="1"/>
  <c r="Q8" i="7" s="1"/>
  <c r="Q26" i="7"/>
  <c r="R25" i="7"/>
  <c r="P20" i="7"/>
  <c r="Q19" i="7"/>
  <c r="R13" i="7"/>
  <c r="Q14" i="7"/>
  <c r="R7" i="7" l="1"/>
  <c r="R8" i="7" s="1"/>
  <c r="S25" i="7"/>
  <c r="R26" i="7"/>
  <c r="Q20" i="7"/>
  <c r="R19" i="7"/>
  <c r="S13" i="7"/>
  <c r="R14" i="7"/>
  <c r="S7" i="7" l="1"/>
  <c r="S8" i="7" s="1"/>
  <c r="T25" i="7"/>
  <c r="S26" i="7"/>
  <c r="S19" i="7"/>
  <c r="R20" i="7"/>
  <c r="S14" i="7"/>
  <c r="T13" i="7"/>
  <c r="T7" i="7" l="1"/>
  <c r="T8" i="7" s="1"/>
  <c r="T26" i="7"/>
  <c r="U25" i="7"/>
  <c r="T19" i="7"/>
  <c r="S20" i="7"/>
  <c r="T14" i="7"/>
  <c r="U13" i="7"/>
  <c r="U7" i="7" l="1"/>
  <c r="U8" i="7" s="1"/>
  <c r="U26" i="7"/>
  <c r="V25" i="7"/>
  <c r="T20" i="7"/>
  <c r="U19" i="7"/>
  <c r="V13" i="7"/>
  <c r="U14" i="7"/>
  <c r="V7" i="7" l="1"/>
  <c r="V8" i="7" s="1"/>
  <c r="E1" i="8"/>
  <c r="E2" i="8" s="1"/>
  <c r="W25" i="7"/>
  <c r="V26" i="7"/>
  <c r="U20" i="7"/>
  <c r="V19" i="7"/>
  <c r="W13" i="7"/>
  <c r="V14" i="7"/>
  <c r="W7" i="7"/>
  <c r="W8" i="7" s="1"/>
  <c r="F1" i="8" l="1"/>
  <c r="F2" i="8" s="1"/>
  <c r="E4" i="8"/>
  <c r="E3" i="8"/>
  <c r="W26" i="7"/>
  <c r="X25" i="7"/>
  <c r="W19" i="7"/>
  <c r="V20" i="7"/>
  <c r="W14" i="7"/>
  <c r="X13" i="7"/>
  <c r="X7" i="7"/>
  <c r="X8" i="7" s="1"/>
  <c r="G1" i="8" l="1"/>
  <c r="G2" i="8" s="1"/>
  <c r="E5" i="8"/>
  <c r="F4" i="8"/>
  <c r="F3" i="8"/>
  <c r="X26" i="7"/>
  <c r="Y25" i="7"/>
  <c r="W20" i="7"/>
  <c r="X19" i="7"/>
  <c r="X14" i="7"/>
  <c r="Y13" i="7"/>
  <c r="Y7" i="7"/>
  <c r="Y8" i="7" s="1"/>
  <c r="H1" i="8" l="1"/>
  <c r="H2" i="8" s="1"/>
  <c r="F5" i="8"/>
  <c r="G3" i="8"/>
  <c r="G4" i="8"/>
  <c r="Z25" i="7"/>
  <c r="Y26" i="7"/>
  <c r="X20" i="7"/>
  <c r="Y19" i="7"/>
  <c r="Z13" i="7"/>
  <c r="Y14" i="7"/>
  <c r="Z7" i="7"/>
  <c r="Z8" i="7" s="1"/>
  <c r="I1" i="8" l="1"/>
  <c r="J1" i="8" s="1"/>
  <c r="G5" i="8"/>
  <c r="H4" i="8"/>
  <c r="H3" i="8"/>
  <c r="AA25" i="7"/>
  <c r="Z26" i="7"/>
  <c r="Y20" i="7"/>
  <c r="Z19" i="7"/>
  <c r="AA13" i="7"/>
  <c r="Z14" i="7"/>
  <c r="AA7" i="7"/>
  <c r="AA8" i="7" s="1"/>
  <c r="I2" i="8" l="1"/>
  <c r="I3" i="8" s="1"/>
  <c r="H5" i="8"/>
  <c r="K1" i="8"/>
  <c r="J2" i="8"/>
  <c r="AB25" i="7"/>
  <c r="AA26" i="7"/>
  <c r="AA19" i="7"/>
  <c r="Z20" i="7"/>
  <c r="AA14" i="7"/>
  <c r="AB13" i="7"/>
  <c r="AB7" i="7"/>
  <c r="AB8" i="7" s="1"/>
  <c r="I4" i="8" l="1"/>
  <c r="I5" i="8" s="1"/>
  <c r="L1" i="8"/>
  <c r="K2" i="8"/>
  <c r="J4" i="8"/>
  <c r="J3" i="8"/>
  <c r="AB26" i="7"/>
  <c r="AC25" i="7"/>
  <c r="AB19" i="7"/>
  <c r="AA20" i="7"/>
  <c r="AB14" i="7"/>
  <c r="AC13" i="7"/>
  <c r="AC7" i="7"/>
  <c r="AC8" i="7" s="1"/>
  <c r="J5" i="8" l="1"/>
  <c r="K3" i="8"/>
  <c r="K4" i="8"/>
  <c r="M1" i="8"/>
  <c r="L2" i="8"/>
  <c r="AC26" i="7"/>
  <c r="AD25" i="7"/>
  <c r="AB20" i="7"/>
  <c r="AC19" i="7"/>
  <c r="AD13" i="7"/>
  <c r="AC14" i="7"/>
  <c r="AD7" i="7"/>
  <c r="AD8" i="7" s="1"/>
  <c r="N1" i="8" l="1"/>
  <c r="M2" i="8"/>
  <c r="L4" i="8"/>
  <c r="L3" i="8"/>
  <c r="K5" i="8"/>
  <c r="AE25" i="7"/>
  <c r="AD26" i="7"/>
  <c r="AC20" i="7"/>
  <c r="AD19" i="7"/>
  <c r="AE13" i="7"/>
  <c r="AD14" i="7"/>
  <c r="AE7" i="7"/>
  <c r="AE8" i="7" s="1"/>
  <c r="L5" i="8" l="1"/>
  <c r="M3" i="8"/>
  <c r="M4" i="8"/>
  <c r="O1" i="8"/>
  <c r="N2" i="8"/>
  <c r="AE26" i="7"/>
  <c r="AE19" i="7"/>
  <c r="AD20" i="7"/>
  <c r="AE14" i="7"/>
  <c r="AF7" i="7"/>
  <c r="AF8" i="7" s="1"/>
  <c r="P1" i="8" l="1"/>
  <c r="O2" i="8"/>
  <c r="M5" i="8"/>
  <c r="N4" i="8"/>
  <c r="N3" i="8"/>
  <c r="AE20" i="7"/>
  <c r="AF19" i="7"/>
  <c r="AF20" i="7" s="1"/>
  <c r="O3" i="8" l="1"/>
  <c r="O4" i="8"/>
  <c r="N5" i="8"/>
  <c r="P2" i="8"/>
  <c r="Q1" i="8"/>
  <c r="P3" i="8" l="1"/>
  <c r="P4" i="8"/>
  <c r="Q2" i="8"/>
  <c r="R1" i="8"/>
  <c r="O5" i="8"/>
  <c r="P5" i="8" l="1"/>
  <c r="Q3" i="8"/>
  <c r="Q4" i="8"/>
  <c r="R2" i="8"/>
  <c r="S1" i="8"/>
  <c r="Q5" i="8" l="1"/>
  <c r="R4" i="8"/>
  <c r="R3" i="8"/>
  <c r="T1" i="8"/>
  <c r="S2" i="8"/>
  <c r="R5" i="8" l="1"/>
  <c r="S3" i="8"/>
  <c r="S4" i="8"/>
  <c r="U1" i="8"/>
  <c r="T2" i="8"/>
  <c r="S5" i="8" l="1"/>
  <c r="T3" i="8"/>
  <c r="T4" i="8"/>
  <c r="V1" i="8"/>
  <c r="U2" i="8"/>
  <c r="T5" i="8" l="1"/>
  <c r="U4" i="8"/>
  <c r="U3" i="8"/>
  <c r="V2" i="8"/>
  <c r="W1" i="8"/>
  <c r="U5" i="8" l="1"/>
  <c r="V3" i="8"/>
  <c r="V4" i="8"/>
  <c r="W2" i="8"/>
  <c r="X1" i="8"/>
  <c r="V5" i="8" l="1"/>
  <c r="W4" i="8"/>
  <c r="W3" i="8"/>
  <c r="Y1" i="8"/>
  <c r="X2" i="8"/>
  <c r="W5" i="8" l="1"/>
  <c r="X4" i="8"/>
  <c r="X3" i="8"/>
  <c r="Z1" i="8"/>
  <c r="Y2" i="8"/>
  <c r="X5" i="8" l="1"/>
  <c r="Y4" i="8"/>
  <c r="Y3" i="8"/>
  <c r="AA1" i="8"/>
  <c r="Z2" i="8"/>
  <c r="Y5" i="8" l="1"/>
  <c r="Z4" i="8"/>
  <c r="Z3" i="8"/>
  <c r="AB1" i="8"/>
  <c r="AA2" i="8"/>
  <c r="Z5" i="8" l="1"/>
  <c r="AA3" i="8"/>
  <c r="AA4" i="8"/>
  <c r="AC1" i="8"/>
  <c r="AB2" i="8"/>
  <c r="AA5" i="8" l="1"/>
  <c r="AB4" i="8"/>
  <c r="AB3" i="8"/>
  <c r="AD1" i="8"/>
  <c r="AC2" i="8"/>
  <c r="AB5" i="8" l="1"/>
  <c r="AC3" i="8"/>
  <c r="AC4" i="8"/>
  <c r="AE1" i="8"/>
  <c r="AD2" i="8"/>
  <c r="AD3" i="8" l="1"/>
  <c r="AD4" i="8"/>
  <c r="AE2" i="8"/>
  <c r="AF1" i="8"/>
  <c r="AC5" i="8"/>
  <c r="AE3" i="8" l="1"/>
  <c r="AE4" i="8"/>
  <c r="AF2" i="8"/>
  <c r="AG1" i="8"/>
  <c r="AD5" i="8"/>
  <c r="AE5" i="8" l="1"/>
  <c r="AF4" i="8"/>
  <c r="AF3" i="8"/>
  <c r="AH1" i="8"/>
  <c r="AG2" i="8"/>
  <c r="AF5" i="8" l="1"/>
  <c r="AG3" i="8"/>
  <c r="AG4" i="8"/>
  <c r="AH2" i="8"/>
  <c r="AI1" i="8"/>
  <c r="AH3" i="8" l="1"/>
  <c r="AH4" i="8"/>
  <c r="AI2" i="8"/>
  <c r="AJ1" i="8"/>
  <c r="AG5" i="8"/>
  <c r="AH5" i="8" l="1"/>
  <c r="AI4" i="8"/>
  <c r="AI3" i="8"/>
  <c r="AK1" i="8"/>
  <c r="AJ2" i="8"/>
  <c r="AI5" i="8" l="1"/>
  <c r="AJ3" i="8"/>
  <c r="AJ4" i="8"/>
  <c r="AL1" i="8"/>
  <c r="AK2" i="8"/>
  <c r="AK4" i="8" l="1"/>
  <c r="AK3" i="8"/>
  <c r="AM1" i="8"/>
  <c r="AL2" i="8"/>
  <c r="AJ5" i="8"/>
  <c r="AK5" i="8" l="1"/>
  <c r="AL3" i="8"/>
  <c r="AL4" i="8"/>
  <c r="AN1" i="8"/>
  <c r="AM2" i="8"/>
  <c r="AM4" i="8" l="1"/>
  <c r="AM3" i="8"/>
  <c r="AO1" i="8"/>
  <c r="AN2" i="8"/>
  <c r="AL5" i="8"/>
  <c r="AM5" i="8" l="1"/>
  <c r="AN3" i="8"/>
  <c r="AN4" i="8"/>
  <c r="AP1" i="8"/>
  <c r="AO2" i="8"/>
  <c r="AN5" i="8" l="1"/>
  <c r="AO3" i="8"/>
  <c r="AO4" i="8"/>
  <c r="AQ1" i="8"/>
  <c r="AP2" i="8"/>
  <c r="AO5" i="8" l="1"/>
  <c r="AP3" i="8"/>
  <c r="AP4" i="8"/>
  <c r="AQ2" i="8"/>
  <c r="AR1" i="8"/>
  <c r="AP5" i="8" l="1"/>
  <c r="AQ4" i="8"/>
  <c r="AQ3" i="8"/>
  <c r="AR2" i="8"/>
  <c r="AS1" i="8"/>
  <c r="AQ5" i="8" l="1"/>
  <c r="AR3" i="8"/>
  <c r="AR4" i="8"/>
  <c r="AS2" i="8"/>
  <c r="AT1" i="8"/>
  <c r="BM1" i="8"/>
  <c r="AS4" i="8" l="1"/>
  <c r="AS3" i="8"/>
  <c r="AU1" i="8"/>
  <c r="AT2" i="8"/>
  <c r="AR5" i="8"/>
  <c r="BN1" i="8"/>
  <c r="BM2" i="8"/>
  <c r="AS5" i="8" l="1"/>
  <c r="AT3" i="8"/>
  <c r="AT4" i="8"/>
  <c r="AU2" i="8"/>
  <c r="AV1" i="8"/>
  <c r="BO1" i="8"/>
  <c r="BN2" i="8"/>
  <c r="BM3" i="8"/>
  <c r="BM4" i="8"/>
  <c r="AW1" i="8" l="1"/>
  <c r="AV2" i="8"/>
  <c r="AU4" i="8"/>
  <c r="AU3" i="8"/>
  <c r="AT5" i="8"/>
  <c r="BM5" i="8"/>
  <c r="BP1" i="8"/>
  <c r="BO2" i="8"/>
  <c r="BN4" i="8"/>
  <c r="BN3" i="8"/>
  <c r="AU5" i="8" l="1"/>
  <c r="AV3" i="8"/>
  <c r="AV4" i="8"/>
  <c r="AW2" i="8"/>
  <c r="AX1" i="8"/>
  <c r="BN5" i="8"/>
  <c r="BO4" i="8"/>
  <c r="BO3" i="8"/>
  <c r="BQ1" i="8"/>
  <c r="BP2" i="8"/>
  <c r="BO5" i="8" l="1"/>
  <c r="AW3" i="8"/>
  <c r="AW4" i="8"/>
  <c r="AY1" i="8"/>
  <c r="AX2" i="8"/>
  <c r="AV5" i="8"/>
  <c r="BR1" i="8"/>
  <c r="BQ2" i="8"/>
  <c r="BP4" i="8"/>
  <c r="BP3" i="8"/>
  <c r="AX3" i="8" l="1"/>
  <c r="AX4" i="8"/>
  <c r="AY2" i="8"/>
  <c r="AZ1" i="8"/>
  <c r="AW5" i="8"/>
  <c r="BS1" i="8"/>
  <c r="BR2" i="8"/>
  <c r="BP5" i="8"/>
  <c r="BQ4" i="8"/>
  <c r="BQ3" i="8"/>
  <c r="AY4" i="8" l="1"/>
  <c r="AY3" i="8"/>
  <c r="BA1" i="8"/>
  <c r="AZ2" i="8"/>
  <c r="AX5" i="8"/>
  <c r="BR4" i="8"/>
  <c r="BR3" i="8"/>
  <c r="BQ5" i="8"/>
  <c r="BT1" i="8"/>
  <c r="BS2" i="8"/>
  <c r="BR5" i="8" l="1"/>
  <c r="AY5" i="8"/>
  <c r="AZ4" i="8"/>
  <c r="AZ3" i="8"/>
  <c r="BB1" i="8"/>
  <c r="BA2" i="8"/>
  <c r="BU1" i="8"/>
  <c r="BT2" i="8"/>
  <c r="BS4" i="8"/>
  <c r="BS3" i="8"/>
  <c r="AZ5" i="8" l="1"/>
  <c r="BS5" i="8"/>
  <c r="BA3" i="8"/>
  <c r="BA4" i="8"/>
  <c r="BB2" i="8"/>
  <c r="BC1" i="8"/>
  <c r="BT4" i="8"/>
  <c r="BT3" i="8"/>
  <c r="BV1" i="8"/>
  <c r="BU2" i="8"/>
  <c r="BT5" i="8" l="1"/>
  <c r="BB3" i="8"/>
  <c r="BB4" i="8"/>
  <c r="BD1" i="8"/>
  <c r="BC2" i="8"/>
  <c r="BA5" i="8"/>
  <c r="BU3" i="8"/>
  <c r="BU4" i="8"/>
  <c r="BW1" i="8"/>
  <c r="BV2" i="8"/>
  <c r="BC4" i="8" l="1"/>
  <c r="BC3" i="8"/>
  <c r="BD2" i="8"/>
  <c r="BE1" i="8"/>
  <c r="BB5" i="8"/>
  <c r="BV4" i="8"/>
  <c r="BV3" i="8"/>
  <c r="BX1" i="8"/>
  <c r="BW2" i="8"/>
  <c r="BU5" i="8"/>
  <c r="BC5" i="8" l="1"/>
  <c r="BD3" i="8"/>
  <c r="BD4" i="8"/>
  <c r="BF1" i="8"/>
  <c r="BE2" i="8"/>
  <c r="BW4" i="8"/>
  <c r="BW3" i="8"/>
  <c r="BY1" i="8"/>
  <c r="BX2" i="8"/>
  <c r="BV5" i="8"/>
  <c r="BW5" i="8" l="1"/>
  <c r="BD5" i="8"/>
  <c r="BE4" i="8"/>
  <c r="BE3" i="8"/>
  <c r="BF2" i="8"/>
  <c r="BG1" i="8"/>
  <c r="BX4" i="8"/>
  <c r="BX3" i="8"/>
  <c r="BZ1" i="8"/>
  <c r="BY2" i="8"/>
  <c r="BX5" i="8" l="1"/>
  <c r="BE5" i="8"/>
  <c r="BF4" i="8"/>
  <c r="BF3" i="8"/>
  <c r="BG2" i="8"/>
  <c r="BH1" i="8"/>
  <c r="CA1" i="8"/>
  <c r="BZ2" i="8"/>
  <c r="BY4" i="8"/>
  <c r="BY3" i="8"/>
  <c r="BY5" i="8" l="1"/>
  <c r="BF5" i="8"/>
  <c r="BG3" i="8"/>
  <c r="BG4" i="8"/>
  <c r="BH2" i="8"/>
  <c r="BI1" i="8"/>
  <c r="BZ4" i="8"/>
  <c r="BZ3" i="8"/>
  <c r="CB1" i="8"/>
  <c r="CA2" i="8"/>
  <c r="BZ5" i="8" l="1"/>
  <c r="BH4" i="8"/>
  <c r="BH3" i="8"/>
  <c r="BJ1" i="8"/>
  <c r="BI2" i="8"/>
  <c r="BG5" i="8"/>
  <c r="CA4" i="8"/>
  <c r="CA3" i="8"/>
  <c r="CC1" i="8"/>
  <c r="CB2" i="8"/>
  <c r="BH5" i="8" l="1"/>
  <c r="CA5" i="8"/>
  <c r="BI3" i="8"/>
  <c r="BI4" i="8"/>
  <c r="BK1" i="8"/>
  <c r="BK2" i="8" s="1"/>
  <c r="BJ2" i="8"/>
  <c r="CD1" i="8"/>
  <c r="CC2" i="8"/>
  <c r="CB4" i="8"/>
  <c r="CB3" i="8"/>
  <c r="CB5" i="8" l="1"/>
  <c r="BK3" i="8"/>
  <c r="BK4" i="8"/>
  <c r="BJ3" i="8"/>
  <c r="BJ4" i="8"/>
  <c r="BI5" i="8"/>
  <c r="CC4" i="8"/>
  <c r="CC3" i="8"/>
  <c r="CE1" i="8"/>
  <c r="CD2" i="8"/>
  <c r="CC5" i="8" l="1"/>
  <c r="BK5" i="8"/>
  <c r="BJ5" i="8"/>
  <c r="CD4" i="8"/>
  <c r="CD3" i="8"/>
  <c r="CF1" i="8"/>
  <c r="CE2" i="8"/>
  <c r="CD5" i="8" l="1"/>
  <c r="CE4" i="8"/>
  <c r="CE3" i="8"/>
  <c r="CG1" i="8"/>
  <c r="CF2" i="8"/>
  <c r="CE5" i="8" l="1"/>
  <c r="CH1" i="8"/>
  <c r="CG2" i="8"/>
  <c r="CI1" i="8" l="1"/>
  <c r="CH2" i="8"/>
  <c r="CH4" i="8" l="1"/>
  <c r="CH3" i="8"/>
  <c r="CJ1" i="8"/>
  <c r="CI2" i="8"/>
  <c r="CI4" i="8" l="1"/>
  <c r="CI3" i="8"/>
  <c r="CK1" i="8"/>
  <c r="CJ2" i="8"/>
  <c r="CH5" i="8"/>
  <c r="CJ4" i="8" l="1"/>
  <c r="CJ3" i="8"/>
  <c r="CL1" i="8"/>
  <c r="CK2" i="8"/>
  <c r="CI5" i="8"/>
  <c r="CK4" i="8" l="1"/>
  <c r="CK3" i="8"/>
  <c r="CM1" i="8"/>
  <c r="CL2" i="8"/>
  <c r="CJ5" i="8"/>
  <c r="CL4" i="8" l="1"/>
  <c r="CL3" i="8"/>
  <c r="CN1" i="8"/>
  <c r="CM2" i="8"/>
  <c r="CK5" i="8"/>
  <c r="CM3" i="8" l="1"/>
  <c r="CM4" i="8"/>
  <c r="CO1" i="8"/>
  <c r="CO2" i="8" s="1"/>
  <c r="CN2" i="8"/>
  <c r="CL5" i="8"/>
  <c r="CM5" i="8" l="1"/>
  <c r="CN4" i="8"/>
  <c r="CN3" i="8"/>
  <c r="CO4" i="8"/>
  <c r="CO3" i="8"/>
  <c r="CO5" i="8" l="1"/>
  <c r="CN5" i="8"/>
</calcChain>
</file>

<file path=xl/comments1.xml><?xml version="1.0" encoding="utf-8"?>
<comments xmlns="http://schemas.openxmlformats.org/spreadsheetml/2006/main">
  <authors>
    <author>Windows ユーザー</author>
  </authors>
  <commentList>
    <comment ref="F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令和4年は「2022/1/8」または「R4/1/8」のように入力してください。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T4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必ず入力してください。</t>
        </r>
      </text>
    </comment>
  </commentList>
</comments>
</file>

<file path=xl/sharedStrings.xml><?xml version="1.0" encoding="utf-8"?>
<sst xmlns="http://schemas.openxmlformats.org/spreadsheetml/2006/main" count="938" uniqueCount="432">
  <si>
    <t>浜田教育事務所ホームページ　https://www.pref.shimane.lg.jp/hamada_kyoiku/</t>
  </si>
  <si>
    <t>◇浜田教育事務所担当者へ…… 本調査書を電子データで１部提出</t>
  </si>
  <si>
    <t>　※［ 件名 ］欄に学校名を付記して送付してください。</t>
  </si>
  <si>
    <t>研究指定・研究大会・発表などの名称</t>
  </si>
  <si>
    <t>期　日</t>
  </si>
  <si>
    <t>教科等</t>
  </si>
  <si>
    <t>希　望　日</t>
  </si>
  <si>
    <t>学年等</t>
  </si>
  <si>
    <t>備　考</t>
  </si>
  <si>
    <t>※市郡町教育研究会の部会等の授業公開と兼ねる場合は，その旨を「備考」欄に記入する。</t>
  </si>
  <si>
    <t>　　◆指導主事会等開催予定日</t>
  </si>
  <si>
    <t>備考</t>
  </si>
  <si>
    <t>（２）上記以外の学校</t>
  </si>
  <si>
    <t>　　◆生徒指導推進会等開催予定日</t>
  </si>
  <si>
    <t>障がい種別</t>
  </si>
  <si>
    <t>知</t>
  </si>
  <si>
    <t>自・情</t>
  </si>
  <si>
    <t>肢</t>
  </si>
  <si>
    <t>病</t>
  </si>
  <si>
    <t>視</t>
  </si>
  <si>
    <t>聴</t>
  </si>
  <si>
    <t>通級</t>
  </si>
  <si>
    <t>年度</t>
  </si>
  <si>
    <r>
      <t>学校訪問指導の内容を記入</t>
    </r>
    <r>
      <rPr>
        <sz val="10"/>
        <color rgb="FF000000"/>
        <rFont val="HG丸ｺﾞｼｯｸM-PRO"/>
        <family val="3"/>
        <charset val="128"/>
      </rPr>
      <t>（障がい種別，概要等）</t>
    </r>
  </si>
  <si>
    <t>※対象学級及び教室が複数ある場合は，複数日に分けて希望することもできる。</t>
  </si>
  <si>
    <t>◆指導主事会等開催予定日</t>
  </si>
  <si>
    <t>◆特別支援教育担当指導主事会等開催予定日</t>
  </si>
  <si>
    <t>※提出時点で書ける範囲で記入</t>
  </si>
  <si>
    <t>学校名</t>
    <rPh sb="0" eb="3">
      <t>ガッコウメイ</t>
    </rPh>
    <phoneticPr fontId="15"/>
  </si>
  <si>
    <t>校長名</t>
    <rPh sb="0" eb="2">
      <t>コウチョウ</t>
    </rPh>
    <rPh sb="2" eb="3">
      <t>メイ</t>
    </rPh>
    <phoneticPr fontId="15"/>
  </si>
  <si>
    <t>印</t>
    <rPh sb="0" eb="1">
      <t>イン</t>
    </rPh>
    <phoneticPr fontId="15"/>
  </si>
  <si>
    <t>浜田</t>
    <rPh sb="0" eb="2">
      <t>ハマダ</t>
    </rPh>
    <phoneticPr fontId="1"/>
  </si>
  <si>
    <t>小学校</t>
    <rPh sb="0" eb="3">
      <t>ショウガッコウ</t>
    </rPh>
    <phoneticPr fontId="1"/>
  </si>
  <si>
    <t>原井</t>
  </si>
  <si>
    <t>雲雀丘</t>
  </si>
  <si>
    <t>松原</t>
  </si>
  <si>
    <t>石見</t>
  </si>
  <si>
    <t>美川</t>
  </si>
  <si>
    <t>周布</t>
  </si>
  <si>
    <t>長浜</t>
  </si>
  <si>
    <t>国府</t>
  </si>
  <si>
    <t>三階</t>
  </si>
  <si>
    <t>雲城</t>
  </si>
  <si>
    <t>今福</t>
  </si>
  <si>
    <t>波佐</t>
  </si>
  <si>
    <t>旭</t>
    <rPh sb="0" eb="1">
      <t>アサヒ</t>
    </rPh>
    <phoneticPr fontId="1"/>
  </si>
  <si>
    <t>弥栄</t>
  </si>
  <si>
    <t>三隅</t>
  </si>
  <si>
    <t>岡見</t>
  </si>
  <si>
    <t>大田</t>
    <rPh sb="0" eb="2">
      <t>オオダ</t>
    </rPh>
    <phoneticPr fontId="1"/>
  </si>
  <si>
    <t>大田</t>
  </si>
  <si>
    <t>長久</t>
  </si>
  <si>
    <t>五十猛</t>
  </si>
  <si>
    <t>静間</t>
  </si>
  <si>
    <t>鳥井</t>
  </si>
  <si>
    <t>久手</t>
  </si>
  <si>
    <t>朝波</t>
  </si>
  <si>
    <t>北三瓶</t>
  </si>
  <si>
    <t>志学</t>
  </si>
  <si>
    <t>池田</t>
  </si>
  <si>
    <t>川合</t>
  </si>
  <si>
    <t>久屋</t>
  </si>
  <si>
    <t>大森</t>
  </si>
  <si>
    <t>高山</t>
  </si>
  <si>
    <t>温泉津</t>
  </si>
  <si>
    <t>仁摩</t>
  </si>
  <si>
    <t>江津</t>
    <rPh sb="0" eb="2">
      <t>ゴウツ</t>
    </rPh>
    <phoneticPr fontId="1"/>
  </si>
  <si>
    <t>郷田</t>
  </si>
  <si>
    <t>渡津</t>
  </si>
  <si>
    <t>江津東</t>
  </si>
  <si>
    <t>川波</t>
  </si>
  <si>
    <t>津宮</t>
  </si>
  <si>
    <t>高角</t>
  </si>
  <si>
    <t>桜江</t>
  </si>
  <si>
    <t>川本</t>
    <rPh sb="0" eb="2">
      <t>カワモト</t>
    </rPh>
    <phoneticPr fontId="1"/>
  </si>
  <si>
    <t>川本</t>
  </si>
  <si>
    <t>美郷</t>
    <rPh sb="0" eb="2">
      <t>ミサト</t>
    </rPh>
    <phoneticPr fontId="1"/>
  </si>
  <si>
    <t>邑智</t>
  </si>
  <si>
    <t>大和</t>
  </si>
  <si>
    <t>邑南</t>
    <rPh sb="0" eb="2">
      <t>オオナン</t>
    </rPh>
    <phoneticPr fontId="1"/>
  </si>
  <si>
    <t>口羽</t>
  </si>
  <si>
    <t>阿須那</t>
  </si>
  <si>
    <t>高原</t>
  </si>
  <si>
    <t>瑞穂</t>
  </si>
  <si>
    <t>市木</t>
  </si>
  <si>
    <t>矢上</t>
  </si>
  <si>
    <t>日貫</t>
  </si>
  <si>
    <t>石見東</t>
  </si>
  <si>
    <t>中学校</t>
    <rPh sb="0" eb="3">
      <t>チュウガッコウ</t>
    </rPh>
    <phoneticPr fontId="1"/>
  </si>
  <si>
    <t>第一</t>
  </si>
  <si>
    <t>第二</t>
  </si>
  <si>
    <t>第三</t>
  </si>
  <si>
    <t>第四</t>
  </si>
  <si>
    <t>浜田東</t>
  </si>
  <si>
    <t>金城</t>
  </si>
  <si>
    <t>旭</t>
  </si>
  <si>
    <t>大田西</t>
    <rPh sb="0" eb="2">
      <t>オオタ</t>
    </rPh>
    <rPh sb="2" eb="3">
      <t>ニシ</t>
    </rPh>
    <phoneticPr fontId="1"/>
  </si>
  <si>
    <t>江津</t>
  </si>
  <si>
    <t>江東</t>
  </si>
  <si>
    <t>青陵</t>
  </si>
  <si>
    <t>羽須美</t>
  </si>
  <si>
    <t>市立</t>
    <rPh sb="0" eb="2">
      <t>シリツ</t>
    </rPh>
    <phoneticPr fontId="15"/>
  </si>
  <si>
    <t>町立</t>
    <rPh sb="0" eb="2">
      <t>チョウリツ</t>
    </rPh>
    <phoneticPr fontId="15"/>
  </si>
  <si>
    <t>Ⅰ　研究推進型学校訪問指導（継続型）</t>
  </si>
  <si>
    <t>Ⅱ　研究授業型学校訪問指導</t>
  </si>
  <si>
    <t>Ⅲ　生徒指導に関する学校訪問指導</t>
  </si>
  <si>
    <t>Ⅳ　特別支援教育に関する学校訪問指導</t>
  </si>
  <si>
    <t>選択してください。</t>
    <rPh sb="0" eb="2">
      <t>センタク</t>
    </rPh>
    <phoneticPr fontId="15"/>
  </si>
  <si>
    <t>★本調査書を浜田教育事務所ホームページの「学校訪問指導」よりダウンロードし，必要事項を記入してください。</t>
    <phoneticPr fontId="15"/>
  </si>
  <si>
    <t>あり</t>
    <phoneticPr fontId="15"/>
  </si>
  <si>
    <t>なし</t>
    <phoneticPr fontId="15"/>
  </si>
  <si>
    <t>「あり」の場合は、次の表に名称、期日、教科等をご記入ください。</t>
    <rPh sb="5" eb="7">
      <t>バアイ</t>
    </rPh>
    <rPh sb="9" eb="10">
      <t>ツギ</t>
    </rPh>
    <rPh sb="11" eb="12">
      <t>ヒョウ</t>
    </rPh>
    <rPh sb="13" eb="15">
      <t>メイショウ</t>
    </rPh>
    <rPh sb="16" eb="18">
      <t>キジツ</t>
    </rPh>
    <rPh sb="19" eb="21">
      <t>キョウカ</t>
    </rPh>
    <rPh sb="21" eb="22">
      <t>トウ</t>
    </rPh>
    <rPh sb="24" eb="26">
      <t>キニュウ</t>
    </rPh>
    <phoneticPr fontId="15"/>
  </si>
  <si>
    <t xml:space="preserve">研究推進型学校訪問指導（継続型）の希望……… </t>
    <phoneticPr fontId="15"/>
  </si>
  <si>
    <t>研究授業型学校訪問指導の希望…………………</t>
    <phoneticPr fontId="15"/>
  </si>
  <si>
    <t>①</t>
  </si>
  <si>
    <t>①</t>
    <phoneticPr fontId="15"/>
  </si>
  <si>
    <t>学校名</t>
    <phoneticPr fontId="15"/>
  </si>
  <si>
    <t>曜日</t>
    <rPh sb="0" eb="2">
      <t>ヨウビ</t>
    </rPh>
    <phoneticPr fontId="15"/>
  </si>
  <si>
    <t>②</t>
  </si>
  <si>
    <t>②</t>
    <phoneticPr fontId="15"/>
  </si>
  <si>
    <t>③</t>
  </si>
  <si>
    <t>③</t>
    <phoneticPr fontId="15"/>
  </si>
  <si>
    <t>相談，協議したい内容があれば記入</t>
    <phoneticPr fontId="15"/>
  </si>
  <si>
    <t>「あり」の場合は，ご希望をご記入ください。</t>
    <rPh sb="5" eb="7">
      <t>バアイ</t>
    </rPh>
    <rPh sb="10" eb="12">
      <t>キボウ</t>
    </rPh>
    <rPh sb="14" eb="16">
      <t>キニュウ</t>
    </rPh>
    <phoneticPr fontId="15"/>
  </si>
  <si>
    <t>「あり」の場合は，ご希望をご記入ください。</t>
    <phoneticPr fontId="15"/>
  </si>
  <si>
    <t>　生徒指導に関する学校訪問指導の希望 ………</t>
    <phoneticPr fontId="15"/>
  </si>
  <si>
    <t>◆特別支援学級，通級指導教室の設置 …………………</t>
    <phoneticPr fontId="15"/>
  </si>
  <si>
    <t>「あり」の場合は，ご記入ください。</t>
    <phoneticPr fontId="15"/>
  </si>
  <si>
    <t>新任担当者に○印（※）</t>
    <phoneticPr fontId="15"/>
  </si>
  <si>
    <t>設置学級数
(通級は担当者数)</t>
    <phoneticPr fontId="15"/>
  </si>
  <si>
    <t>R1</t>
    <phoneticPr fontId="15"/>
  </si>
  <si>
    <t>特別支援学級及び通級指導教室への過去の学校訪問指導の状況</t>
    <phoneticPr fontId="15"/>
  </si>
  <si>
    <t>選択</t>
    <rPh sb="0" eb="2">
      <t>センタク</t>
    </rPh>
    <phoneticPr fontId="15"/>
  </si>
  <si>
    <t xml:space="preserve">職務研修に係る学校訪問指導の希望……… </t>
    <phoneticPr fontId="15"/>
  </si>
  <si>
    <t>いる</t>
    <phoneticPr fontId="15"/>
  </si>
  <si>
    <t>いない</t>
    <phoneticPr fontId="15"/>
  </si>
  <si>
    <t>「いる」の場合は，ご希望をご記入ください。</t>
    <rPh sb="5" eb="7">
      <t>バアイ</t>
    </rPh>
    <rPh sb="10" eb="12">
      <t>キボウ</t>
    </rPh>
    <rPh sb="14" eb="16">
      <t>キニュウ</t>
    </rPh>
    <phoneticPr fontId="15"/>
  </si>
  <si>
    <t>初任者研修者氏名</t>
    <rPh sb="0" eb="5">
      <t>ショニンシャケンシュウ</t>
    </rPh>
    <rPh sb="5" eb="6">
      <t>シャ</t>
    </rPh>
    <rPh sb="6" eb="8">
      <t>シメイ</t>
    </rPh>
    <phoneticPr fontId="15"/>
  </si>
  <si>
    <r>
      <t>（３）</t>
    </r>
    <r>
      <rPr>
        <b/>
        <sz val="14"/>
        <color rgb="FF000000"/>
        <rFont val="HG丸ｺﾞｼｯｸM-PRO"/>
        <family val="3"/>
        <charset val="128"/>
      </rPr>
      <t>中堅教諭等資質向上</t>
    </r>
    <r>
      <rPr>
        <b/>
        <sz val="14"/>
        <rFont val="HG丸ｺﾞｼｯｸM-PRO"/>
        <family val="3"/>
        <charset val="128"/>
      </rPr>
      <t>研修対象者（教諭等）の学校訪問指導の希望</t>
    </r>
    <r>
      <rPr>
        <b/>
        <sz val="14"/>
        <color rgb="FF000000"/>
        <rFont val="HG丸ｺﾞｼｯｸM-PRO"/>
        <family val="3"/>
        <charset val="128"/>
      </rPr>
      <t>……</t>
    </r>
    <phoneticPr fontId="15"/>
  </si>
  <si>
    <t>対象</t>
    <rPh sb="0" eb="2">
      <t>タイショウ</t>
    </rPh>
    <phoneticPr fontId="15"/>
  </si>
  <si>
    <t>※以下の期日には学校訪問指導を実施することができない。</t>
    <phoneticPr fontId="15"/>
  </si>
  <si>
    <t>養護教諭</t>
    <rPh sb="0" eb="2">
      <t>ヨウゴ</t>
    </rPh>
    <rPh sb="2" eb="4">
      <t>キョウユ</t>
    </rPh>
    <phoneticPr fontId="15"/>
  </si>
  <si>
    <t>養護助教諭</t>
    <rPh sb="0" eb="2">
      <t>ヨウゴ</t>
    </rPh>
    <rPh sb="2" eb="5">
      <t>ジョキョウユ</t>
    </rPh>
    <phoneticPr fontId="15"/>
  </si>
  <si>
    <t>栄養教諭</t>
    <rPh sb="0" eb="2">
      <t>エイヨウ</t>
    </rPh>
    <rPh sb="2" eb="4">
      <t>キョウユ</t>
    </rPh>
    <phoneticPr fontId="15"/>
  </si>
  <si>
    <t>ー</t>
    <phoneticPr fontId="15"/>
  </si>
  <si>
    <t>時期</t>
    <rPh sb="0" eb="2">
      <t>ジキ</t>
    </rPh>
    <phoneticPr fontId="15"/>
  </si>
  <si>
    <t>内容</t>
    <rPh sb="0" eb="2">
      <t>ナイヨウ</t>
    </rPh>
    <phoneticPr fontId="15"/>
  </si>
  <si>
    <t>時間</t>
    <rPh sb="0" eb="2">
      <t>ジカン</t>
    </rPh>
    <phoneticPr fontId="15"/>
  </si>
  <si>
    <t>午前</t>
    <rPh sb="0" eb="2">
      <t>ゴゼン</t>
    </rPh>
    <phoneticPr fontId="15"/>
  </si>
  <si>
    <t>午後</t>
    <rPh sb="0" eb="2">
      <t>ゴゴ</t>
    </rPh>
    <phoneticPr fontId="15"/>
  </si>
  <si>
    <t>研究授業の概要，学校の課題，要望等</t>
    <phoneticPr fontId="15"/>
  </si>
  <si>
    <t>担当者名</t>
    <rPh sb="0" eb="3">
      <t>タントウシャ</t>
    </rPh>
    <rPh sb="3" eb="4">
      <t>メイ</t>
    </rPh>
    <phoneticPr fontId="15"/>
  </si>
  <si>
    <t>担当者氏名</t>
    <rPh sb="0" eb="2">
      <t>タントウ</t>
    </rPh>
    <phoneticPr fontId="15"/>
  </si>
  <si>
    <t>研究会等の有無</t>
    <rPh sb="0" eb="3">
      <t>ケンキュウカイ</t>
    </rPh>
    <rPh sb="3" eb="4">
      <t>トウ</t>
    </rPh>
    <rPh sb="5" eb="7">
      <t>ウム</t>
    </rPh>
    <phoneticPr fontId="15"/>
  </si>
  <si>
    <t>大会名①</t>
    <rPh sb="0" eb="2">
      <t>タイカイ</t>
    </rPh>
    <rPh sb="2" eb="3">
      <t>メイ</t>
    </rPh>
    <phoneticPr fontId="15"/>
  </si>
  <si>
    <t>期日①</t>
    <rPh sb="0" eb="2">
      <t>キジツ</t>
    </rPh>
    <phoneticPr fontId="15"/>
  </si>
  <si>
    <t>教科①</t>
    <rPh sb="0" eb="2">
      <t>キョウカ</t>
    </rPh>
    <phoneticPr fontId="15"/>
  </si>
  <si>
    <t>大会名②</t>
    <rPh sb="0" eb="2">
      <t>タイカイ</t>
    </rPh>
    <rPh sb="2" eb="3">
      <t>メイ</t>
    </rPh>
    <phoneticPr fontId="15"/>
  </si>
  <si>
    <t>期日②</t>
    <rPh sb="0" eb="2">
      <t>キジツ</t>
    </rPh>
    <phoneticPr fontId="15"/>
  </si>
  <si>
    <t>教科②</t>
    <rPh sb="0" eb="2">
      <t>キョウカ</t>
    </rPh>
    <phoneticPr fontId="15"/>
  </si>
  <si>
    <t>大会名③</t>
    <rPh sb="0" eb="2">
      <t>タイカイ</t>
    </rPh>
    <rPh sb="2" eb="3">
      <t>メイ</t>
    </rPh>
    <phoneticPr fontId="15"/>
  </si>
  <si>
    <t>期日③</t>
    <rPh sb="0" eb="2">
      <t>キジツ</t>
    </rPh>
    <phoneticPr fontId="15"/>
  </si>
  <si>
    <t>教科③</t>
    <rPh sb="0" eb="2">
      <t>キョウカ</t>
    </rPh>
    <phoneticPr fontId="15"/>
  </si>
  <si>
    <t>継続訪問の有無</t>
    <rPh sb="0" eb="2">
      <t>ケイゾク</t>
    </rPh>
    <rPh sb="2" eb="4">
      <t>ホウモン</t>
    </rPh>
    <rPh sb="5" eb="7">
      <t>ウム</t>
    </rPh>
    <phoneticPr fontId="15"/>
  </si>
  <si>
    <t>期日１-①</t>
    <rPh sb="0" eb="2">
      <t>キジツ</t>
    </rPh>
    <phoneticPr fontId="15"/>
  </si>
  <si>
    <t>期日１-②</t>
    <rPh sb="0" eb="2">
      <t>キジツ</t>
    </rPh>
    <phoneticPr fontId="15"/>
  </si>
  <si>
    <t>期日１-③</t>
    <rPh sb="0" eb="2">
      <t>キジツ</t>
    </rPh>
    <phoneticPr fontId="15"/>
  </si>
  <si>
    <t>教科１</t>
    <rPh sb="0" eb="2">
      <t>キョウカ</t>
    </rPh>
    <phoneticPr fontId="15"/>
  </si>
  <si>
    <t>学年１</t>
    <rPh sb="0" eb="2">
      <t>ガクネン</t>
    </rPh>
    <phoneticPr fontId="15"/>
  </si>
  <si>
    <t>期日2-②</t>
    <rPh sb="0" eb="2">
      <t>キジツ</t>
    </rPh>
    <phoneticPr fontId="15"/>
  </si>
  <si>
    <t>期日2-③</t>
    <rPh sb="0" eb="2">
      <t>キジツ</t>
    </rPh>
    <phoneticPr fontId="15"/>
  </si>
  <si>
    <t>教科2</t>
    <rPh sb="0" eb="2">
      <t>キョウカ</t>
    </rPh>
    <phoneticPr fontId="15"/>
  </si>
  <si>
    <t>学年2</t>
    <rPh sb="0" eb="2">
      <t>ガクネン</t>
    </rPh>
    <phoneticPr fontId="15"/>
  </si>
  <si>
    <t>期日2-①</t>
    <rPh sb="0" eb="2">
      <t>キジツ</t>
    </rPh>
    <phoneticPr fontId="15"/>
  </si>
  <si>
    <t>訪問の有無</t>
    <rPh sb="0" eb="2">
      <t>ホウモン</t>
    </rPh>
    <rPh sb="3" eb="5">
      <t>ウム</t>
    </rPh>
    <phoneticPr fontId="15"/>
  </si>
  <si>
    <t>研究型学校訪問</t>
    <rPh sb="3" eb="5">
      <t>ガッコウ</t>
    </rPh>
    <rPh sb="5" eb="7">
      <t>ホウモン</t>
    </rPh>
    <phoneticPr fontId="15"/>
  </si>
  <si>
    <t>継続型</t>
    <rPh sb="0" eb="2">
      <t>ケイゾク</t>
    </rPh>
    <rPh sb="2" eb="3">
      <t>ガタ</t>
    </rPh>
    <phoneticPr fontId="15"/>
  </si>
  <si>
    <t>研究大会等</t>
    <rPh sb="0" eb="2">
      <t>ケンキュウ</t>
    </rPh>
    <rPh sb="2" eb="4">
      <t>タイカイ</t>
    </rPh>
    <rPh sb="4" eb="5">
      <t>トウ</t>
    </rPh>
    <phoneticPr fontId="15"/>
  </si>
  <si>
    <t>希望の有無</t>
    <rPh sb="0" eb="2">
      <t>キボウ</t>
    </rPh>
    <rPh sb="3" eb="5">
      <t>ウム</t>
    </rPh>
    <phoneticPr fontId="15"/>
  </si>
  <si>
    <t>生徒指導</t>
    <rPh sb="0" eb="2">
      <t>セイト</t>
    </rPh>
    <rPh sb="2" eb="4">
      <t>シドウ</t>
    </rPh>
    <phoneticPr fontId="15"/>
  </si>
  <si>
    <t>悉皆期日１-①</t>
    <rPh sb="0" eb="2">
      <t>シッカイ</t>
    </rPh>
    <rPh sb="2" eb="4">
      <t>キジツ</t>
    </rPh>
    <phoneticPr fontId="15"/>
  </si>
  <si>
    <t>悉皆期日１-②</t>
    <rPh sb="2" eb="4">
      <t>キジツ</t>
    </rPh>
    <phoneticPr fontId="15"/>
  </si>
  <si>
    <t>悉皆期日１-③</t>
    <rPh sb="2" eb="4">
      <t>キジツ</t>
    </rPh>
    <phoneticPr fontId="15"/>
  </si>
  <si>
    <t>特別支援</t>
    <rPh sb="0" eb="2">
      <t>トクベツ</t>
    </rPh>
    <rPh sb="2" eb="4">
      <t>シエン</t>
    </rPh>
    <phoneticPr fontId="15"/>
  </si>
  <si>
    <t>新任の有無</t>
    <rPh sb="0" eb="2">
      <t>シンニン</t>
    </rPh>
    <rPh sb="3" eb="5">
      <t>ウム</t>
    </rPh>
    <phoneticPr fontId="15"/>
  </si>
  <si>
    <t>特別な支援のための非常勤講師配置事業（にこにこサポート事業）に係る学校訪問　日程調整票</t>
    <rPh sb="0" eb="2">
      <t>トクベツ</t>
    </rPh>
    <rPh sb="3" eb="5">
      <t>シエン</t>
    </rPh>
    <rPh sb="9" eb="12">
      <t>ヒジョウキン</t>
    </rPh>
    <rPh sb="12" eb="14">
      <t>コウシ</t>
    </rPh>
    <rPh sb="14" eb="16">
      <t>ハイチ</t>
    </rPh>
    <rPh sb="16" eb="18">
      <t>ジギョウ</t>
    </rPh>
    <rPh sb="27" eb="29">
      <t>ジギョウ</t>
    </rPh>
    <rPh sb="31" eb="32">
      <t>カカ</t>
    </rPh>
    <rPh sb="33" eb="35">
      <t>ガッコウ</t>
    </rPh>
    <rPh sb="35" eb="37">
      <t>ホウモン</t>
    </rPh>
    <rPh sb="38" eb="40">
      <t>ニッテイ</t>
    </rPh>
    <rPh sb="40" eb="42">
      <t>チョウセイ</t>
    </rPh>
    <rPh sb="42" eb="43">
      <t>ヒョウ</t>
    </rPh>
    <phoneticPr fontId="15"/>
  </si>
  <si>
    <t>担当者名</t>
    <rPh sb="0" eb="4">
      <t>タントウシャメイ</t>
    </rPh>
    <phoneticPr fontId="15"/>
  </si>
  <si>
    <t>日</t>
    <rPh sb="0" eb="1">
      <t>ヒ</t>
    </rPh>
    <phoneticPr fontId="15"/>
  </si>
  <si>
    <t>曜</t>
    <rPh sb="0" eb="1">
      <t>ヨウ</t>
    </rPh>
    <phoneticPr fontId="15"/>
  </si>
  <si>
    <t>ジャンプ</t>
    <phoneticPr fontId="15"/>
  </si>
  <si>
    <t>時間１-①</t>
    <rPh sb="0" eb="2">
      <t>ジカン</t>
    </rPh>
    <phoneticPr fontId="15"/>
  </si>
  <si>
    <t>時間１-②</t>
    <rPh sb="0" eb="2">
      <t>ジカン</t>
    </rPh>
    <phoneticPr fontId="15"/>
  </si>
  <si>
    <t>時間１-③</t>
    <rPh sb="0" eb="2">
      <t>ジカン</t>
    </rPh>
    <phoneticPr fontId="15"/>
  </si>
  <si>
    <t>時間2-①</t>
    <rPh sb="0" eb="2">
      <t>ジカン</t>
    </rPh>
    <phoneticPr fontId="15"/>
  </si>
  <si>
    <t>時間2-②</t>
    <rPh sb="0" eb="2">
      <t>ジカン</t>
    </rPh>
    <phoneticPr fontId="15"/>
  </si>
  <si>
    <t>時間2-③</t>
    <rPh sb="0" eb="2">
      <t>ジカン</t>
    </rPh>
    <phoneticPr fontId="15"/>
  </si>
  <si>
    <t>初任者研修</t>
    <rPh sb="0" eb="5">
      <t>ショニンシャケンシュウ</t>
    </rPh>
    <phoneticPr fontId="15"/>
  </si>
  <si>
    <t>初任者の有無</t>
    <rPh sb="0" eb="3">
      <t>ショニンシャ</t>
    </rPh>
    <rPh sb="4" eb="6">
      <t>ウム</t>
    </rPh>
    <phoneticPr fontId="15"/>
  </si>
  <si>
    <t>氏名１</t>
    <rPh sb="0" eb="2">
      <t>シメイ</t>
    </rPh>
    <phoneticPr fontId="15"/>
  </si>
  <si>
    <t>氏名２</t>
    <rPh sb="0" eb="2">
      <t>シメイ</t>
    </rPh>
    <phoneticPr fontId="15"/>
  </si>
  <si>
    <t>氏名３</t>
    <rPh sb="0" eb="2">
      <t>シメイ</t>
    </rPh>
    <phoneticPr fontId="15"/>
  </si>
  <si>
    <t>教科等１</t>
    <rPh sb="0" eb="2">
      <t>キョウカ</t>
    </rPh>
    <rPh sb="2" eb="3">
      <t>トウ</t>
    </rPh>
    <phoneticPr fontId="15"/>
  </si>
  <si>
    <t>教科等２</t>
    <rPh sb="0" eb="2">
      <t>キョウカ</t>
    </rPh>
    <rPh sb="2" eb="3">
      <t>トウ</t>
    </rPh>
    <phoneticPr fontId="15"/>
  </si>
  <si>
    <t>教科等３</t>
    <rPh sb="0" eb="2">
      <t>キョウカ</t>
    </rPh>
    <rPh sb="2" eb="3">
      <t>トウ</t>
    </rPh>
    <phoneticPr fontId="15"/>
  </si>
  <si>
    <t>学年等１</t>
    <rPh sb="0" eb="2">
      <t>ガクネン</t>
    </rPh>
    <rPh sb="2" eb="3">
      <t>トウ</t>
    </rPh>
    <phoneticPr fontId="15"/>
  </si>
  <si>
    <t>学年等２</t>
    <rPh sb="0" eb="2">
      <t>ガクネン</t>
    </rPh>
    <rPh sb="2" eb="3">
      <t>トウ</t>
    </rPh>
    <phoneticPr fontId="15"/>
  </si>
  <si>
    <t>学年等３</t>
    <rPh sb="0" eb="2">
      <t>ガクネン</t>
    </rPh>
    <rPh sb="2" eb="3">
      <t>トウ</t>
    </rPh>
    <phoneticPr fontId="15"/>
  </si>
  <si>
    <t>6年目研修</t>
    <rPh sb="1" eb="3">
      <t>ネンメ</t>
    </rPh>
    <rPh sb="3" eb="5">
      <t>ケンシュウ</t>
    </rPh>
    <phoneticPr fontId="15"/>
  </si>
  <si>
    <t>6年目研修者の有無</t>
    <rPh sb="1" eb="3">
      <t>ネンメ</t>
    </rPh>
    <rPh sb="3" eb="5">
      <t>ケンシュウ</t>
    </rPh>
    <rPh sb="5" eb="6">
      <t>シャ</t>
    </rPh>
    <rPh sb="7" eb="9">
      <t>ウム</t>
    </rPh>
    <phoneticPr fontId="15"/>
  </si>
  <si>
    <t>中堅研研修者の有無</t>
    <rPh sb="0" eb="2">
      <t>チュウケン</t>
    </rPh>
    <rPh sb="2" eb="3">
      <t>ケン</t>
    </rPh>
    <rPh sb="3" eb="5">
      <t>ケンシュウ</t>
    </rPh>
    <rPh sb="5" eb="6">
      <t>シャ</t>
    </rPh>
    <rPh sb="7" eb="9">
      <t>ウム</t>
    </rPh>
    <phoneticPr fontId="15"/>
  </si>
  <si>
    <t>中堅教諭等資質向上研修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phoneticPr fontId="15"/>
  </si>
  <si>
    <t>職務研修</t>
    <phoneticPr fontId="15"/>
  </si>
  <si>
    <t>希望の有無</t>
    <rPh sb="0" eb="2">
      <t>キボウ</t>
    </rPh>
    <rPh sb="3" eb="5">
      <t>ウム</t>
    </rPh>
    <phoneticPr fontId="15"/>
  </si>
  <si>
    <t>時期１</t>
    <rPh sb="0" eb="2">
      <t>ジキ</t>
    </rPh>
    <phoneticPr fontId="15"/>
  </si>
  <si>
    <t>対象１</t>
    <rPh sb="0" eb="2">
      <t>タイショウ</t>
    </rPh>
    <phoneticPr fontId="15"/>
  </si>
  <si>
    <t>対象２</t>
    <rPh sb="0" eb="2">
      <t>タイショウ</t>
    </rPh>
    <phoneticPr fontId="15"/>
  </si>
  <si>
    <t>時期２</t>
    <rPh sb="0" eb="2">
      <t>ジキ</t>
    </rPh>
    <phoneticPr fontId="15"/>
  </si>
  <si>
    <t>対象３</t>
    <rPh sb="0" eb="2">
      <t>タイショウ</t>
    </rPh>
    <phoneticPr fontId="15"/>
  </si>
  <si>
    <t>時期３</t>
    <rPh sb="0" eb="2">
      <t>ジキ</t>
    </rPh>
    <phoneticPr fontId="15"/>
  </si>
  <si>
    <t>1回目</t>
    <rPh sb="1" eb="3">
      <t>カイメ</t>
    </rPh>
    <phoneticPr fontId="15"/>
  </si>
  <si>
    <t>2回目</t>
    <rPh sb="1" eb="3">
      <t>カイメ</t>
    </rPh>
    <phoneticPr fontId="15"/>
  </si>
  <si>
    <t>国語</t>
    <rPh sb="0" eb="2">
      <t>コクゴ</t>
    </rPh>
    <phoneticPr fontId="15"/>
  </si>
  <si>
    <t>社会</t>
    <rPh sb="0" eb="2">
      <t>シャカイ</t>
    </rPh>
    <phoneticPr fontId="15"/>
  </si>
  <si>
    <t>算数</t>
    <rPh sb="0" eb="2">
      <t>サンスウ</t>
    </rPh>
    <phoneticPr fontId="15"/>
  </si>
  <si>
    <t>数学</t>
    <rPh sb="0" eb="2">
      <t>スウガク</t>
    </rPh>
    <phoneticPr fontId="15"/>
  </si>
  <si>
    <t>生活</t>
    <rPh sb="0" eb="2">
      <t>セイカツ</t>
    </rPh>
    <phoneticPr fontId="15"/>
  </si>
  <si>
    <t>理科</t>
    <rPh sb="0" eb="2">
      <t>リカ</t>
    </rPh>
    <phoneticPr fontId="15"/>
  </si>
  <si>
    <t>音楽</t>
    <rPh sb="0" eb="2">
      <t>オンガク</t>
    </rPh>
    <phoneticPr fontId="15"/>
  </si>
  <si>
    <t>美術</t>
    <rPh sb="0" eb="2">
      <t>ビジュツ</t>
    </rPh>
    <phoneticPr fontId="15"/>
  </si>
  <si>
    <t>図工</t>
    <rPh sb="0" eb="2">
      <t>ズコウ</t>
    </rPh>
    <phoneticPr fontId="15"/>
  </si>
  <si>
    <t>体育</t>
    <rPh sb="0" eb="2">
      <t>タイイク</t>
    </rPh>
    <phoneticPr fontId="15"/>
  </si>
  <si>
    <t>保健体育</t>
    <rPh sb="0" eb="2">
      <t>ホケン</t>
    </rPh>
    <rPh sb="2" eb="4">
      <t>タイイク</t>
    </rPh>
    <phoneticPr fontId="15"/>
  </si>
  <si>
    <t>家庭科</t>
    <rPh sb="0" eb="3">
      <t>カテイカ</t>
    </rPh>
    <phoneticPr fontId="15"/>
  </si>
  <si>
    <t>技術家庭</t>
    <rPh sb="0" eb="2">
      <t>ギジュツ</t>
    </rPh>
    <rPh sb="2" eb="4">
      <t>カテイ</t>
    </rPh>
    <phoneticPr fontId="15"/>
  </si>
  <si>
    <t>道徳</t>
    <rPh sb="0" eb="2">
      <t>ドウトク</t>
    </rPh>
    <phoneticPr fontId="15"/>
  </si>
  <si>
    <t>特別活動</t>
    <rPh sb="0" eb="2">
      <t>トクベツ</t>
    </rPh>
    <rPh sb="2" eb="4">
      <t>カツドウ</t>
    </rPh>
    <phoneticPr fontId="15"/>
  </si>
  <si>
    <t>総合</t>
    <rPh sb="0" eb="2">
      <t>ソウゴウ</t>
    </rPh>
    <phoneticPr fontId="15"/>
  </si>
  <si>
    <t>1年</t>
    <rPh sb="1" eb="2">
      <t>ネン</t>
    </rPh>
    <phoneticPr fontId="15"/>
  </si>
  <si>
    <t>2年</t>
    <rPh sb="1" eb="2">
      <t>ネン</t>
    </rPh>
    <phoneticPr fontId="15"/>
  </si>
  <si>
    <t>3年</t>
    <rPh sb="1" eb="2">
      <t>ネン</t>
    </rPh>
    <phoneticPr fontId="15"/>
  </si>
  <si>
    <t>4年</t>
    <rPh sb="1" eb="2">
      <t>ネン</t>
    </rPh>
    <phoneticPr fontId="15"/>
  </si>
  <si>
    <t>5年</t>
    <rPh sb="1" eb="2">
      <t>ネン</t>
    </rPh>
    <phoneticPr fontId="15"/>
  </si>
  <si>
    <t>6年</t>
    <rPh sb="1" eb="2">
      <t>ネン</t>
    </rPh>
    <phoneticPr fontId="15"/>
  </si>
  <si>
    <t>保体</t>
    <rPh sb="0" eb="2">
      <t>ホタイ</t>
    </rPh>
    <phoneticPr fontId="15"/>
  </si>
  <si>
    <t>技家</t>
    <rPh sb="0" eb="1">
      <t>ワザ</t>
    </rPh>
    <phoneticPr fontId="15"/>
  </si>
  <si>
    <t>特別支援教育</t>
    <rPh sb="0" eb="2">
      <t>トクベツ</t>
    </rPh>
    <rPh sb="2" eb="4">
      <t>シエン</t>
    </rPh>
    <rPh sb="4" eb="6">
      <t>キョウイク</t>
    </rPh>
    <phoneticPr fontId="15"/>
  </si>
  <si>
    <t>1回目（面談）希望日</t>
    <rPh sb="1" eb="3">
      <t>カイメ</t>
    </rPh>
    <rPh sb="4" eb="6">
      <t>メンダン</t>
    </rPh>
    <phoneticPr fontId="15"/>
  </si>
  <si>
    <t>２回目（授業等）希望日</t>
    <rPh sb="1" eb="3">
      <t>カイメ</t>
    </rPh>
    <rPh sb="4" eb="6">
      <t>ジュギョウ</t>
    </rPh>
    <rPh sb="6" eb="7">
      <t>トウ</t>
    </rPh>
    <phoneticPr fontId="15"/>
  </si>
  <si>
    <r>
      <t>（２）</t>
    </r>
    <r>
      <rPr>
        <b/>
        <sz val="14"/>
        <rFont val="HG丸ｺﾞｼｯｸM-PRO"/>
        <family val="3"/>
        <charset val="128"/>
      </rPr>
      <t>６年目研修対象者（教諭等）の学校訪問指導の希望……</t>
    </r>
    <phoneticPr fontId="15"/>
  </si>
  <si>
    <t>第1希望日</t>
    <rPh sb="0" eb="1">
      <t>ダイ</t>
    </rPh>
    <rPh sb="2" eb="5">
      <t>キボウビ</t>
    </rPh>
    <phoneticPr fontId="15"/>
  </si>
  <si>
    <t>第２希望日</t>
    <rPh sb="0" eb="1">
      <t>ダイ</t>
    </rPh>
    <rPh sb="2" eb="5">
      <t>キボウビ</t>
    </rPh>
    <phoneticPr fontId="15"/>
  </si>
  <si>
    <t>第３希望日</t>
    <rPh sb="0" eb="1">
      <t>ダイ</t>
    </rPh>
    <rPh sb="2" eb="5">
      <t>キボウビ</t>
    </rPh>
    <phoneticPr fontId="15"/>
  </si>
  <si>
    <t>研修対象者氏名</t>
    <rPh sb="0" eb="2">
      <t>ケンシュウ</t>
    </rPh>
    <rPh sb="2" eb="4">
      <t>タイショウ</t>
    </rPh>
    <rPh sb="4" eb="5">
      <t>シャ</t>
    </rPh>
    <rPh sb="5" eb="7">
      <t>シメイ</t>
    </rPh>
    <phoneticPr fontId="15"/>
  </si>
  <si>
    <t>（１），（２），（３）とも以下の期日には学校訪問指導を実施することができない。</t>
    <phoneticPr fontId="15"/>
  </si>
  <si>
    <t>電話番号</t>
    <phoneticPr fontId="15"/>
  </si>
  <si>
    <t>設置の有無</t>
    <rPh sb="0" eb="2">
      <t>セッチ</t>
    </rPh>
    <rPh sb="3" eb="5">
      <t>ウム</t>
    </rPh>
    <phoneticPr fontId="15"/>
  </si>
  <si>
    <t>期日２-①</t>
    <rPh sb="0" eb="2">
      <t>キジツ</t>
    </rPh>
    <phoneticPr fontId="15"/>
  </si>
  <si>
    <t>期日２-②</t>
    <rPh sb="0" eb="2">
      <t>キジツ</t>
    </rPh>
    <phoneticPr fontId="15"/>
  </si>
  <si>
    <t>期日２-③</t>
    <rPh sb="0" eb="2">
      <t>キジツ</t>
    </rPh>
    <phoneticPr fontId="15"/>
  </si>
  <si>
    <t>期日３-①</t>
    <rPh sb="0" eb="2">
      <t>キジツ</t>
    </rPh>
    <phoneticPr fontId="15"/>
  </si>
  <si>
    <t>期日３-②</t>
    <rPh sb="0" eb="2">
      <t>キジツ</t>
    </rPh>
    <phoneticPr fontId="15"/>
  </si>
  <si>
    <t>期日３-③</t>
    <rPh sb="0" eb="2">
      <t>キジツ</t>
    </rPh>
    <phoneticPr fontId="15"/>
  </si>
  <si>
    <t>外国語</t>
    <rPh sb="0" eb="2">
      <t>ガイコク</t>
    </rPh>
    <rPh sb="2" eb="3">
      <t>ゴ</t>
    </rPh>
    <phoneticPr fontId="15"/>
  </si>
  <si>
    <t>外国語</t>
    <rPh sb="0" eb="3">
      <t>ガイコクゴ</t>
    </rPh>
    <phoneticPr fontId="15"/>
  </si>
  <si>
    <t>原井小</t>
  </si>
  <si>
    <t>雲雀丘小</t>
  </si>
  <si>
    <t>松原小</t>
  </si>
  <si>
    <t>石見小</t>
  </si>
  <si>
    <t>美川小</t>
  </si>
  <si>
    <t>周布小</t>
  </si>
  <si>
    <t>長浜小</t>
  </si>
  <si>
    <t>国府小</t>
  </si>
  <si>
    <t>三階小</t>
  </si>
  <si>
    <t>雲城小</t>
  </si>
  <si>
    <t>今福小</t>
  </si>
  <si>
    <t>波佐小</t>
  </si>
  <si>
    <t>旭小</t>
  </si>
  <si>
    <t>弥栄小</t>
  </si>
  <si>
    <t>三隅小</t>
  </si>
  <si>
    <t>岡見小</t>
  </si>
  <si>
    <t>大田小</t>
  </si>
  <si>
    <t>長久小</t>
  </si>
  <si>
    <t>五十猛小</t>
  </si>
  <si>
    <t>静間小</t>
  </si>
  <si>
    <t>鳥井小</t>
  </si>
  <si>
    <t>久手小</t>
  </si>
  <si>
    <t>朝波小</t>
  </si>
  <si>
    <t>北三瓶小</t>
  </si>
  <si>
    <t>志学小</t>
  </si>
  <si>
    <t>池田小</t>
  </si>
  <si>
    <t>川合小</t>
  </si>
  <si>
    <t>久屋小</t>
  </si>
  <si>
    <t>大森小</t>
  </si>
  <si>
    <t>高山小</t>
  </si>
  <si>
    <t>温泉津小</t>
  </si>
  <si>
    <t>仁摩小</t>
  </si>
  <si>
    <t>郷田小</t>
  </si>
  <si>
    <t>渡津小</t>
  </si>
  <si>
    <t>江津東小</t>
  </si>
  <si>
    <t>川波小</t>
  </si>
  <si>
    <t>津宮小</t>
  </si>
  <si>
    <t>高角小</t>
  </si>
  <si>
    <t>桜江小</t>
  </si>
  <si>
    <t>川本小</t>
  </si>
  <si>
    <t>邑智小</t>
  </si>
  <si>
    <t>大和小</t>
  </si>
  <si>
    <t>口羽小</t>
  </si>
  <si>
    <t>阿須那小</t>
  </si>
  <si>
    <t>高原小</t>
  </si>
  <si>
    <t>瑞穂小</t>
  </si>
  <si>
    <t>市木小</t>
  </si>
  <si>
    <t>矢上小</t>
  </si>
  <si>
    <t>日貫小</t>
  </si>
  <si>
    <t>石見東小</t>
  </si>
  <si>
    <t>浜田東中</t>
  </si>
  <si>
    <t>金城中</t>
  </si>
  <si>
    <t>旭中</t>
  </si>
  <si>
    <t>弥栄中</t>
  </si>
  <si>
    <t>三隅中</t>
  </si>
  <si>
    <t>北三瓶中</t>
  </si>
  <si>
    <t>志学中</t>
  </si>
  <si>
    <t>大田西中</t>
  </si>
  <si>
    <t>江津中</t>
  </si>
  <si>
    <t>江東中</t>
  </si>
  <si>
    <t>青陵中</t>
  </si>
  <si>
    <t>桜江中</t>
  </si>
  <si>
    <t>川本中</t>
  </si>
  <si>
    <t>邑智中</t>
  </si>
  <si>
    <t>大和中</t>
  </si>
  <si>
    <t>羽須美中</t>
  </si>
  <si>
    <t>瑞穂中</t>
  </si>
  <si>
    <t>石見中</t>
  </si>
  <si>
    <t>浜田一中</t>
  </si>
  <si>
    <t>浜田二中</t>
  </si>
  <si>
    <t>浜田三中</t>
  </si>
  <si>
    <t>浜田四中</t>
  </si>
  <si>
    <t>大田一中</t>
  </si>
  <si>
    <t>大田二中</t>
  </si>
  <si>
    <t>大田三中</t>
  </si>
  <si>
    <t>・全学級の授業参観（５校時または６校時）
・管理職，生徒指導主任・主事等との情報交換
・研修（原則全教職員参加）</t>
    <rPh sb="44" eb="46">
      <t>ケンシュウ</t>
    </rPh>
    <phoneticPr fontId="15"/>
  </si>
  <si>
    <t>訪問期日を設定することが望ましい。</t>
    <phoneticPr fontId="15"/>
  </si>
  <si>
    <r>
      <t>※「特新担」対象者の学校訪問指導は，</t>
    </r>
    <r>
      <rPr>
        <sz val="11"/>
        <rFont val="HG丸ｺﾞｼｯｸM-PRO"/>
        <family val="3"/>
        <charset val="128"/>
      </rPr>
      <t>第1回（4月）と第2回（</t>
    </r>
    <r>
      <rPr>
        <sz val="11"/>
        <color rgb="FF000000"/>
        <rFont val="HG丸ｺﾞｼｯｸM-PRO"/>
        <family val="3"/>
        <charset val="128"/>
      </rPr>
      <t>1１</t>
    </r>
    <r>
      <rPr>
        <sz val="11"/>
        <rFont val="HG丸ｺﾞｼｯｸM-PRO"/>
        <family val="3"/>
        <charset val="128"/>
      </rPr>
      <t>月）のセンター研修の間に</t>
    </r>
    <phoneticPr fontId="15"/>
  </si>
  <si>
    <r>
      <t>※訪問は</t>
    </r>
    <r>
      <rPr>
        <b/>
        <sz val="10.5"/>
        <color rgb="FFFF0000"/>
        <rFont val="HG丸ｺﾞｼｯｸM-PRO"/>
        <family val="3"/>
        <charset val="128"/>
      </rPr>
      <t>1月末</t>
    </r>
    <r>
      <rPr>
        <sz val="10.5"/>
        <color rgb="FF000000"/>
        <rFont val="HG丸ｺﾞｼｯｸM-PRO"/>
        <family val="3"/>
        <charset val="128"/>
      </rPr>
      <t>までとする。また、以下の期日には学校訪問指導を実施することができない。</t>
    </r>
    <phoneticPr fontId="15"/>
  </si>
  <si>
    <r>
      <t>※原則、訪問は</t>
    </r>
    <r>
      <rPr>
        <b/>
        <sz val="11"/>
        <color rgb="FFFF0000"/>
        <rFont val="HG丸ｺﾞｼｯｸM-PRO"/>
        <family val="3"/>
        <charset val="128"/>
      </rPr>
      <t>２月末</t>
    </r>
    <r>
      <rPr>
        <sz val="11"/>
        <color rgb="FF000000"/>
        <rFont val="HG丸ｺﾞｼｯｸM-PRO"/>
        <family val="3"/>
        <charset val="128"/>
      </rPr>
      <t>までとする。以下の期日には学校訪問指導を実施することができない。</t>
    </r>
    <phoneticPr fontId="15"/>
  </si>
  <si>
    <r>
      <t>※原則、訪問は</t>
    </r>
    <r>
      <rPr>
        <b/>
        <sz val="11"/>
        <color rgb="FFFF0000"/>
        <rFont val="HG丸ｺﾞｼｯｸM-PRO"/>
        <family val="3"/>
        <charset val="128"/>
      </rPr>
      <t>２月末</t>
    </r>
    <r>
      <rPr>
        <sz val="11"/>
        <color rgb="FF000000"/>
        <rFont val="HG丸ｺﾞｼｯｸM-PRO"/>
        <family val="3"/>
        <charset val="128"/>
      </rPr>
      <t>までとする。</t>
    </r>
    <phoneticPr fontId="15"/>
  </si>
  <si>
    <r>
      <t>※原則、訪問は</t>
    </r>
    <r>
      <rPr>
        <b/>
        <sz val="11"/>
        <color rgb="FFFF0000"/>
        <rFont val="HG丸ｺﾞｼｯｸM-PRO"/>
        <family val="3"/>
        <charset val="128"/>
      </rPr>
      <t>２月末</t>
    </r>
    <r>
      <rPr>
        <sz val="11"/>
        <color rgb="FF000000"/>
        <rFont val="HG丸ｺﾞｼｯｸM-PRO"/>
        <family val="3"/>
        <charset val="128"/>
      </rPr>
      <t>までとする。</t>
    </r>
    <phoneticPr fontId="15"/>
  </si>
  <si>
    <t>AM</t>
    <phoneticPr fontId="15"/>
  </si>
  <si>
    <t>PM</t>
    <phoneticPr fontId="15"/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</si>
  <si>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</si>
  <si>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</si>
  <si>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</si>
  <si>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</si>
  <si>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</si>
  <si>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</si>
  <si>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</si>
  <si>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敬老の日</t>
  </si>
  <si>
    <t>秋分の日</t>
  </si>
  <si>
    <t>文化の日</t>
  </si>
  <si>
    <t>勤労感謝の日</t>
  </si>
  <si>
    <t>元日</t>
  </si>
  <si>
    <t>成人の日</t>
  </si>
  <si>
    <t>建国記念の日</t>
  </si>
  <si>
    <t>天皇誕生日</t>
  </si>
  <si>
    <t>春分の日</t>
  </si>
  <si>
    <t>ID</t>
    <phoneticPr fontId="15"/>
  </si>
  <si>
    <t>ID</t>
    <phoneticPr fontId="15"/>
  </si>
  <si>
    <r>
      <t xml:space="preserve">（１） </t>
    </r>
    <r>
      <rPr>
        <b/>
        <sz val="14"/>
        <color rgb="FFFF0000"/>
        <rFont val="HG丸ｺﾞｼｯｸM-PRO"/>
        <family val="3"/>
        <charset val="128"/>
      </rPr>
      <t>悉皆</t>
    </r>
    <r>
      <rPr>
        <b/>
        <sz val="14"/>
        <color rgb="FF000000"/>
        <rFont val="HG丸ｺﾞｼｯｸM-PRO"/>
        <family val="3"/>
        <charset val="128"/>
      </rPr>
      <t>：初任者研修対象者（教諭等）……………</t>
    </r>
    <phoneticPr fontId="15"/>
  </si>
  <si>
    <r>
      <t>◇各市町教育委員会へ………… 本調査書を</t>
    </r>
    <r>
      <rPr>
        <b/>
        <u/>
        <sz val="12"/>
        <color rgb="FFFF0000"/>
        <rFont val="HG丸ｺﾞｼｯｸM-PRO"/>
        <family val="3"/>
        <charset val="128"/>
      </rPr>
      <t>２部</t>
    </r>
    <r>
      <rPr>
        <sz val="12"/>
        <color rgb="FF000000"/>
        <rFont val="HG丸ｺﾞｼｯｸM-PRO"/>
        <family val="3"/>
        <charset val="128"/>
      </rPr>
      <t>提出　【市町教委保管１部，事務所保存１部】</t>
    </r>
    <rPh sb="26" eb="27">
      <t>シ</t>
    </rPh>
    <rPh sb="27" eb="28">
      <t>マチ</t>
    </rPh>
    <rPh sb="28" eb="30">
      <t>キョウイ</t>
    </rPh>
    <rPh sb="30" eb="32">
      <t>ホカン</t>
    </rPh>
    <rPh sb="33" eb="34">
      <t>ブ</t>
    </rPh>
    <rPh sb="35" eb="37">
      <t>ジム</t>
    </rPh>
    <rPh sb="37" eb="38">
      <t>ショ</t>
    </rPh>
    <rPh sb="38" eb="40">
      <t>ホゾン</t>
    </rPh>
    <rPh sb="41" eb="42">
      <t>ブ</t>
    </rPh>
    <phoneticPr fontId="15"/>
  </si>
  <si>
    <t>R2</t>
    <phoneticPr fontId="15"/>
  </si>
  <si>
    <t>新任担当者がいる学校は，R3年度は悉皆
※「新任担当者」…新任の特別支援学級担任（他の障がい種別の特別支援学級の担当経験もない）、新任の通級指導教室担当者</t>
    <rPh sb="8" eb="10">
      <t>ガッコウ</t>
    </rPh>
    <rPh sb="65" eb="67">
      <t>シンニン</t>
    </rPh>
    <rPh sb="68" eb="70">
      <t>ツウキュウ</t>
    </rPh>
    <rPh sb="70" eb="72">
      <t>シドウ</t>
    </rPh>
    <rPh sb="72" eb="74">
      <t>キョウシツ</t>
    </rPh>
    <rPh sb="74" eb="77">
      <t>タントウシャ</t>
    </rPh>
    <phoneticPr fontId="15"/>
  </si>
  <si>
    <t>◆にこにこサポート事業における非常勤講師の配置 ……</t>
    <rPh sb="9" eb="11">
      <t>ジギョウ</t>
    </rPh>
    <rPh sb="15" eb="18">
      <t>ヒジョウキン</t>
    </rPh>
    <rPh sb="18" eb="20">
      <t>コウシ</t>
    </rPh>
    <rPh sb="21" eb="23">
      <t>ハイチ</t>
    </rPh>
    <phoneticPr fontId="15"/>
  </si>
  <si>
    <t>（１）悉皆：新任担当者がいる学校</t>
    <rPh sb="3" eb="5">
      <t>シッカイ</t>
    </rPh>
    <rPh sb="6" eb="8">
      <t>シンニン</t>
    </rPh>
    <rPh sb="8" eb="11">
      <t>タントウシャ</t>
    </rPh>
    <rPh sb="14" eb="16">
      <t>ガッコウ</t>
    </rPh>
    <phoneticPr fontId="15"/>
  </si>
  <si>
    <t>（２）悉皆：Ｒ１～Ｒ２年度に学校訪問がなかった学校</t>
    <rPh sb="3" eb="5">
      <t>シッカイ</t>
    </rPh>
    <rPh sb="11" eb="13">
      <t>ネンド</t>
    </rPh>
    <rPh sb="14" eb="16">
      <t>ガッコウ</t>
    </rPh>
    <rPh sb="16" eb="18">
      <t>ホウモン</t>
    </rPh>
    <rPh sb="23" eb="25">
      <t>ガッコウ</t>
    </rPh>
    <phoneticPr fontId="15"/>
  </si>
  <si>
    <t>（３）上記以外の学校　⇒　学校訪問指導の希望……</t>
    <rPh sb="3" eb="5">
      <t>ジョウキ</t>
    </rPh>
    <rPh sb="5" eb="7">
      <t>イガイ</t>
    </rPh>
    <rPh sb="8" eb="10">
      <t>ガッコウ</t>
    </rPh>
    <rPh sb="13" eb="15">
      <t>ガッコウ</t>
    </rPh>
    <rPh sb="15" eb="17">
      <t>ホウモン</t>
    </rPh>
    <rPh sb="17" eb="19">
      <t>シドウ</t>
    </rPh>
    <rPh sb="20" eb="22">
      <t>キボウ</t>
    </rPh>
    <phoneticPr fontId="15"/>
  </si>
  <si>
    <t>「あり」の場合は，ご記入ください。</t>
    <rPh sb="5" eb="7">
      <t>バアイ</t>
    </rPh>
    <rPh sb="10" eb="12">
      <t>キニュウ</t>
    </rPh>
    <phoneticPr fontId="15"/>
  </si>
  <si>
    <r>
      <t>　　　　</t>
    </r>
    <r>
      <rPr>
        <b/>
        <u/>
        <sz val="14"/>
        <color theme="1"/>
        <rFont val="HG丸ｺﾞｼｯｸM-PRO"/>
        <family val="3"/>
        <charset val="128"/>
      </rPr>
      <t>日程調整票」</t>
    </r>
    <r>
      <rPr>
        <b/>
        <sz val="14"/>
        <color theme="1"/>
        <rFont val="HG丸ｺﾞｼｯｸM-PRO"/>
        <family val="3"/>
        <charset val="128"/>
      </rPr>
      <t>に希望日をご記入ください。</t>
    </r>
    <rPh sb="11" eb="14">
      <t>キボウビ</t>
    </rPh>
    <rPh sb="16" eb="18">
      <t>キニュウ</t>
    </rPh>
    <phoneticPr fontId="15"/>
  </si>
  <si>
    <t>振替休日</t>
    <phoneticPr fontId="15"/>
  </si>
  <si>
    <t>（１） 悉皆：浜田市・邑南町のすべての小学校</t>
    <rPh sb="7" eb="9">
      <t>ハマダ</t>
    </rPh>
    <rPh sb="9" eb="10">
      <t>シ</t>
    </rPh>
    <rPh sb="11" eb="13">
      <t>オオナン</t>
    </rPh>
    <rPh sb="13" eb="14">
      <t>チョウ</t>
    </rPh>
    <rPh sb="19" eb="22">
      <t>ショウガッコウ</t>
    </rPh>
    <phoneticPr fontId="15"/>
  </si>
  <si>
    <t>外国語活動</t>
    <rPh sb="0" eb="3">
      <t>ガイコクゴ</t>
    </rPh>
    <rPh sb="3" eb="5">
      <t>カツドウ</t>
    </rPh>
    <phoneticPr fontId="15"/>
  </si>
  <si>
    <t>○</t>
    <phoneticPr fontId="15"/>
  </si>
  <si>
    <t>終日</t>
    <rPh sb="0" eb="2">
      <t>シュウジツ</t>
    </rPh>
    <phoneticPr fontId="15"/>
  </si>
  <si>
    <t>－</t>
    <phoneticPr fontId="15"/>
  </si>
  <si>
    <r>
      <t>※原則、1回目の訪問は</t>
    </r>
    <r>
      <rPr>
        <b/>
        <sz val="11"/>
        <color rgb="FFFF0000"/>
        <rFont val="HG丸ｺﾞｼｯｸM-PRO"/>
        <family val="3"/>
        <charset val="128"/>
      </rPr>
      <t>5/17～７月上旬</t>
    </r>
    <r>
      <rPr>
        <sz val="11"/>
        <color rgb="FF000000"/>
        <rFont val="HG丸ｺﾞｼｯｸM-PRO"/>
        <family val="3"/>
        <charset val="128"/>
      </rPr>
      <t>の期間内とする。2回目の訪問は</t>
    </r>
    <r>
      <rPr>
        <b/>
        <sz val="11"/>
        <color rgb="FFFF0000"/>
        <rFont val="HG丸ｺﾞｼｯｸM-PRO"/>
        <family val="3"/>
        <charset val="128"/>
      </rPr>
      <t>2学期以降1月末</t>
    </r>
    <r>
      <rPr>
        <sz val="11"/>
        <color rgb="FF000000"/>
        <rFont val="HG丸ｺﾞｼｯｸM-PRO"/>
        <family val="3"/>
        <charset val="128"/>
      </rPr>
      <t xml:space="preserve">までとする。
※２名の場合は、1回目、2回目ともに同日の訪問を基本とする。（都合のつかない場合は別日でも可。）
</t>
    </r>
    <rPh sb="5" eb="7">
      <t>カイメ</t>
    </rPh>
    <rPh sb="8" eb="10">
      <t>ホウモン</t>
    </rPh>
    <rPh sb="21" eb="24">
      <t>キカンナイ</t>
    </rPh>
    <rPh sb="29" eb="31">
      <t>カイメ</t>
    </rPh>
    <rPh sb="32" eb="34">
      <t>ホウモン</t>
    </rPh>
    <rPh sb="36" eb="38">
      <t>ガッキ</t>
    </rPh>
    <rPh sb="38" eb="40">
      <t>イコウ</t>
    </rPh>
    <rPh sb="41" eb="43">
      <t>ガツマツ</t>
    </rPh>
    <rPh sb="52" eb="53">
      <t>メイ</t>
    </rPh>
    <rPh sb="54" eb="56">
      <t>バアイ</t>
    </rPh>
    <rPh sb="59" eb="61">
      <t>カイメ</t>
    </rPh>
    <rPh sb="63" eb="65">
      <t>カイメ</t>
    </rPh>
    <rPh sb="68" eb="70">
      <t>ドウジツ</t>
    </rPh>
    <rPh sb="71" eb="73">
      <t>ホウモン</t>
    </rPh>
    <rPh sb="74" eb="76">
      <t>キホン</t>
    </rPh>
    <rPh sb="81" eb="83">
      <t>ツゴウ</t>
    </rPh>
    <rPh sb="88" eb="90">
      <t>バアイ</t>
    </rPh>
    <rPh sb="91" eb="92">
      <t>ベツ</t>
    </rPh>
    <rPh sb="92" eb="93">
      <t>ビ</t>
    </rPh>
    <rPh sb="95" eb="96">
      <t>カ</t>
    </rPh>
    <phoneticPr fontId="15"/>
  </si>
  <si>
    <r>
      <t>Ⅵ　初任者研修・</t>
    </r>
    <r>
      <rPr>
        <b/>
        <sz val="18"/>
        <color rgb="FF000000"/>
        <rFont val="HG丸ｺﾞｼｯｸM-PRO"/>
        <family val="3"/>
        <charset val="128"/>
      </rPr>
      <t>経験者研修</t>
    </r>
    <r>
      <rPr>
        <b/>
        <sz val="18"/>
        <rFont val="HG丸ｺﾞｼｯｸM-PRO"/>
        <family val="3"/>
        <charset val="128"/>
      </rPr>
      <t>に係る学校訪問指導</t>
    </r>
    <phoneticPr fontId="15"/>
  </si>
  <si>
    <t>Ⅶ　職務研修に係る学校訪問指導</t>
    <phoneticPr fontId="15"/>
  </si>
  <si>
    <t>Ⅴ特別な支援のための非常勤講師配置事業（にこにこサポート事業）に係る学校訪問</t>
    <rPh sb="1" eb="3">
      <t>トクベツ</t>
    </rPh>
    <rPh sb="4" eb="6">
      <t>シエン</t>
    </rPh>
    <rPh sb="10" eb="13">
      <t>ヒジョウキン</t>
    </rPh>
    <rPh sb="13" eb="15">
      <t>コウシ</t>
    </rPh>
    <rPh sb="15" eb="17">
      <t>ハイチ</t>
    </rPh>
    <rPh sb="17" eb="19">
      <t>ジギョウ</t>
    </rPh>
    <rPh sb="28" eb="30">
      <t>ジギョウ</t>
    </rPh>
    <rPh sb="32" eb="33">
      <t>カカ</t>
    </rPh>
    <rPh sb="34" eb="36">
      <t>ガッコウ</t>
    </rPh>
    <rPh sb="36" eb="38">
      <t>ホウモン</t>
    </rPh>
    <phoneticPr fontId="15"/>
  </si>
  <si>
    <r>
      <rPr>
        <b/>
        <sz val="14"/>
        <color rgb="FFFF0000"/>
        <rFont val="HG丸ｺﾞｼｯｸM-PRO"/>
        <family val="3"/>
        <charset val="128"/>
      </rPr>
      <t>悉皆</t>
    </r>
    <r>
      <rPr>
        <b/>
        <sz val="14"/>
        <color theme="1"/>
        <rFont val="HG丸ｺﾞｼｯｸM-PRO"/>
        <family val="3"/>
        <charset val="128"/>
      </rPr>
      <t>：</t>
    </r>
    <r>
      <rPr>
        <b/>
        <u/>
        <sz val="14"/>
        <color theme="1"/>
        <rFont val="HG丸ｺﾞｼｯｸM-PRO"/>
        <family val="3"/>
        <charset val="128"/>
      </rPr>
      <t>「特別な支援のための非常勤講師配置事業（にこにこサポート事業）に係る学校訪問</t>
    </r>
    <rPh sb="0" eb="2">
      <t>シッカイ</t>
    </rPh>
    <phoneticPr fontId="15"/>
  </si>
  <si>
    <t>学校訪問指導に係る調査書（小・中学校用）１／５ページ</t>
    <phoneticPr fontId="15"/>
  </si>
  <si>
    <t>年</t>
    <rPh sb="0" eb="1">
      <t>ネン</t>
    </rPh>
    <phoneticPr fontId="15"/>
  </si>
  <si>
    <t>年度の変更</t>
    <rPh sb="0" eb="2">
      <t>ネンド</t>
    </rPh>
    <rPh sb="3" eb="5">
      <t>ヘンコウ</t>
    </rPh>
    <phoneticPr fontId="15"/>
  </si>
  <si>
    <t>祝日の変更</t>
    <rPh sb="0" eb="2">
      <t>シュクジツ</t>
    </rPh>
    <rPh sb="3" eb="5">
      <t>ヘンコウ</t>
    </rPh>
    <phoneticPr fontId="15"/>
  </si>
  <si>
    <r>
      <t>★記入後，以下のように提出してください。 　　　　  　</t>
    </r>
    <r>
      <rPr>
        <b/>
        <sz val="12"/>
        <color rgb="FFFF0000"/>
        <rFont val="HG丸ｺﾞｼｯｸM-PRO"/>
        <family val="3"/>
        <charset val="128"/>
      </rPr>
      <t>提出締切 ４月１６日（金）</t>
    </r>
    <phoneticPr fontId="15"/>
  </si>
  <si>
    <t>学校訪問指導に係る調査書（小・中学校用）２／５ページ</t>
    <phoneticPr fontId="15"/>
  </si>
  <si>
    <t>学校訪問指導に係る調査書（小・中学校用）３／５ページ</t>
    <phoneticPr fontId="15"/>
  </si>
  <si>
    <t>学校訪問指導に係る調査書（小・中学校用）４／５ページ</t>
    <phoneticPr fontId="15"/>
  </si>
  <si>
    <t>学校訪問指導に係る調査書（小・中学校用）５／５ページ</t>
    <phoneticPr fontId="15"/>
  </si>
  <si>
    <t>研究授業型</t>
    <rPh sb="0" eb="2">
      <t>ケンキュウ</t>
    </rPh>
    <rPh sb="2" eb="4">
      <t>ジュギョウ</t>
    </rPh>
    <rPh sb="4" eb="5">
      <t>ガタ</t>
    </rPh>
    <phoneticPr fontId="15"/>
  </si>
  <si>
    <t>期間</t>
    <rPh sb="0" eb="2">
      <t>キカン</t>
    </rPh>
    <phoneticPr fontId="15"/>
  </si>
  <si>
    <t>開始</t>
    <rPh sb="0" eb="2">
      <t>カイシ</t>
    </rPh>
    <phoneticPr fontId="15"/>
  </si>
  <si>
    <t>終了</t>
    <rPh sb="0" eb="2">
      <t>シュウリョウ</t>
    </rPh>
    <phoneticPr fontId="15"/>
  </si>
  <si>
    <t>修正開始日</t>
    <rPh sb="0" eb="2">
      <t>シュウセイ</t>
    </rPh>
    <rPh sb="2" eb="5">
      <t>カイシビ</t>
    </rPh>
    <phoneticPr fontId="15"/>
  </si>
  <si>
    <t>修正終了日</t>
    <rPh sb="0" eb="2">
      <t>シュウセイ</t>
    </rPh>
    <rPh sb="2" eb="5">
      <t>シュウリョウビ</t>
    </rPh>
    <phoneticPr fontId="15"/>
  </si>
  <si>
    <t>指導主事会</t>
    <rPh sb="0" eb="2">
      <t>シドウ</t>
    </rPh>
    <rPh sb="2" eb="4">
      <t>シュジ</t>
    </rPh>
    <rPh sb="4" eb="5">
      <t>カイ</t>
    </rPh>
    <phoneticPr fontId="15"/>
  </si>
  <si>
    <t>生徒指導推進会</t>
    <rPh sb="0" eb="2">
      <t>セイト</t>
    </rPh>
    <rPh sb="2" eb="4">
      <t>シドウ</t>
    </rPh>
    <rPh sb="4" eb="6">
      <t>スイシン</t>
    </rPh>
    <rPh sb="6" eb="7">
      <t>カイ</t>
    </rPh>
    <phoneticPr fontId="15"/>
  </si>
  <si>
    <t>特別支援教育担当指導主事会</t>
    <rPh sb="0" eb="2">
      <t>トクベツ</t>
    </rPh>
    <rPh sb="2" eb="4">
      <t>シエン</t>
    </rPh>
    <rPh sb="4" eb="6">
      <t>キョウイク</t>
    </rPh>
    <rPh sb="6" eb="8">
      <t>タントウ</t>
    </rPh>
    <rPh sb="8" eb="10">
      <t>シドウ</t>
    </rPh>
    <rPh sb="10" eb="12">
      <t>シュジ</t>
    </rPh>
    <rPh sb="12" eb="13">
      <t>カイ</t>
    </rPh>
    <phoneticPr fontId="15"/>
  </si>
  <si>
    <t>生徒指導</t>
    <rPh sb="0" eb="2">
      <t>セイト</t>
    </rPh>
    <rPh sb="2" eb="4">
      <t>シドウ</t>
    </rPh>
    <phoneticPr fontId="15"/>
  </si>
  <si>
    <t>特別支援教育</t>
    <rPh sb="0" eb="2">
      <t>トクベツ</t>
    </rPh>
    <rPh sb="2" eb="4">
      <t>シエン</t>
    </rPh>
    <rPh sb="4" eb="6">
      <t>キョウイク</t>
    </rPh>
    <phoneticPr fontId="15"/>
  </si>
  <si>
    <t>初任研①</t>
    <rPh sb="0" eb="2">
      <t>ショニン</t>
    </rPh>
    <rPh sb="2" eb="3">
      <t>ケン</t>
    </rPh>
    <phoneticPr fontId="15"/>
  </si>
  <si>
    <t>初任研②</t>
    <rPh sb="0" eb="2">
      <t>ショニン</t>
    </rPh>
    <rPh sb="2" eb="3">
      <t>ケン</t>
    </rPh>
    <phoneticPr fontId="15"/>
  </si>
  <si>
    <t>経験者研修</t>
    <rPh sb="0" eb="3">
      <t>ケイケンシャ</t>
    </rPh>
    <rPh sb="3" eb="4">
      <t>ケン</t>
    </rPh>
    <rPh sb="4" eb="5">
      <t>シュウ</t>
    </rPh>
    <phoneticPr fontId="15"/>
  </si>
  <si>
    <t>　※ 提出先メールアドレス： komatsubara-masahiro@edu.pref.shimane.jp</t>
    <phoneticPr fontId="15"/>
  </si>
  <si>
    <t>過去２年間に訪問なしの場合はR3年度は悉皆</t>
    <rPh sb="0" eb="2">
      <t>カコ</t>
    </rPh>
    <rPh sb="3" eb="5">
      <t>ネンカン</t>
    </rPh>
    <phoneticPr fontId="15"/>
  </si>
  <si>
    <t>,</t>
    <phoneticPr fontId="15"/>
  </si>
  <si>
    <t>　（6/14，7/5，7/6，7/19，10/11，10/18，10/25，11/15，12/17，1/12，1/18，2/15，2/22）</t>
  </si>
  <si>
    <t>　（6/14，7/5，7/6，7/19，10/11，10/18，10/25，11/15，12/17，1/12，1/18，2/15，2/22）</t>
    <phoneticPr fontId="15"/>
  </si>
  <si>
    <t>　（7/7，9/1，9/2，9/16，11/5，12/2，12/3，1/13，2/16，2/17）</t>
    <phoneticPr fontId="15"/>
  </si>
  <si>
    <t>　（10/26，1/17，2/16）</t>
    <phoneticPr fontId="15"/>
  </si>
  <si>
    <t>※訪問期日については、後日担当指導主事が改めて電話連絡をしますので、調整をお願いします。</t>
    <rPh sb="1" eb="3">
      <t>ホウモン</t>
    </rPh>
    <rPh sb="3" eb="5">
      <t>キジツ</t>
    </rPh>
    <rPh sb="11" eb="13">
      <t>ゴジツ</t>
    </rPh>
    <rPh sb="13" eb="15">
      <t>タントウ</t>
    </rPh>
    <rPh sb="15" eb="17">
      <t>シドウ</t>
    </rPh>
    <rPh sb="17" eb="19">
      <t>シュジ</t>
    </rPh>
    <rPh sb="20" eb="21">
      <t>アラタ</t>
    </rPh>
    <rPh sb="23" eb="25">
      <t>デンワ</t>
    </rPh>
    <rPh sb="25" eb="27">
      <t>レンラク</t>
    </rPh>
    <rPh sb="34" eb="36">
      <t>チョウセイ</t>
    </rPh>
    <rPh sb="38" eb="39">
      <t>ネガ</t>
    </rPh>
    <phoneticPr fontId="15"/>
  </si>
  <si>
    <t>希望理由等（学校の現状，課題，希望する教科名及び研究の方向性等）※提出時点で書ける範囲で記入</t>
    <rPh sb="15" eb="17">
      <t>キボウ</t>
    </rPh>
    <rPh sb="19" eb="21">
      <t>キョウカ</t>
    </rPh>
    <rPh sb="21" eb="22">
      <t>メイ</t>
    </rPh>
    <rPh sb="22" eb="23">
      <t>オヨ</t>
    </rPh>
    <phoneticPr fontId="15"/>
  </si>
  <si>
    <r>
      <t>※この調査票は、特別な支援のための非常勤講師</t>
    </r>
    <r>
      <rPr>
        <b/>
        <sz val="11"/>
        <color rgb="FFFF0000"/>
        <rFont val="ＭＳ Ｐゴシック"/>
        <family val="3"/>
        <charset val="128"/>
      </rPr>
      <t>配置校のみ</t>
    </r>
    <r>
      <rPr>
        <sz val="11"/>
        <color theme="1"/>
        <rFont val="ＭＳ Ｐゴシック"/>
        <family val="3"/>
        <charset val="128"/>
      </rPr>
      <t>提出してください。</t>
    </r>
    <rPh sb="3" eb="6">
      <t>チョウサヒョウ</t>
    </rPh>
    <rPh sb="8" eb="10">
      <t>トクベツ</t>
    </rPh>
    <rPh sb="11" eb="13">
      <t>シエン</t>
    </rPh>
    <rPh sb="17" eb="20">
      <t>ヒジョウキン</t>
    </rPh>
    <rPh sb="20" eb="22">
      <t>コウシ</t>
    </rPh>
    <rPh sb="22" eb="24">
      <t>ハイチ</t>
    </rPh>
    <rPh sb="24" eb="25">
      <t>コウ</t>
    </rPh>
    <rPh sb="27" eb="29">
      <t>テイシュツ</t>
    </rPh>
    <phoneticPr fontId="15"/>
  </si>
  <si>
    <t>学校栄養士</t>
    <rPh sb="0" eb="2">
      <t>ガッコウ</t>
    </rPh>
    <rPh sb="2" eb="4">
      <t>エイヨウ</t>
    </rPh>
    <rPh sb="4" eb="5">
      <t>シ</t>
    </rPh>
    <phoneticPr fontId="15"/>
  </si>
  <si>
    <t>学校事務職員</t>
    <rPh sb="0" eb="2">
      <t>ガッコウ</t>
    </rPh>
    <rPh sb="2" eb="4">
      <t>ジム</t>
    </rPh>
    <rPh sb="4" eb="6">
      <t>ショクイン</t>
    </rPh>
    <phoneticPr fontId="15"/>
  </si>
  <si>
    <t>希望する内容、対象、訪問時期等</t>
    <phoneticPr fontId="15"/>
  </si>
  <si>
    <t>対象…①養護教諭（養護助教諭）、栄養教諭（学校栄養士）　【担当：保体課】
　　　②学校事務職員　【担当：島セ】</t>
    <rPh sb="0" eb="2">
      <t>タイショウ</t>
    </rPh>
    <rPh sb="32" eb="34">
      <t>ホタイ</t>
    </rPh>
    <rPh sb="34" eb="35">
      <t>カ</t>
    </rPh>
    <rPh sb="52" eb="53">
      <t>シマ</t>
    </rPh>
    <phoneticPr fontId="15"/>
  </si>
  <si>
    <t>氏名４</t>
    <rPh sb="0" eb="2">
      <t>シメイ</t>
    </rPh>
    <phoneticPr fontId="15"/>
  </si>
  <si>
    <t>学年等４</t>
    <rPh sb="0" eb="2">
      <t>ガクネン</t>
    </rPh>
    <rPh sb="2" eb="3">
      <t>トウ</t>
    </rPh>
    <phoneticPr fontId="15"/>
  </si>
  <si>
    <t>期日４-①</t>
    <rPh sb="0" eb="2">
      <t>キジツ</t>
    </rPh>
    <phoneticPr fontId="15"/>
  </si>
  <si>
    <t>期日４-②</t>
    <rPh sb="0" eb="2">
      <t>キジツ</t>
    </rPh>
    <phoneticPr fontId="15"/>
  </si>
  <si>
    <t>教科等４</t>
    <rPh sb="0" eb="2">
      <t>キョウカ</t>
    </rPh>
    <rPh sb="2" eb="3">
      <t>トウ</t>
    </rPh>
    <phoneticPr fontId="15"/>
  </si>
  <si>
    <t>期日４-③</t>
    <rPh sb="0" eb="2">
      <t>キジツ</t>
    </rPh>
    <phoneticPr fontId="15"/>
  </si>
  <si>
    <t>幼児教育担当指導主事会</t>
    <rPh sb="0" eb="2">
      <t>ヨウジ</t>
    </rPh>
    <rPh sb="2" eb="4">
      <t>キョウイク</t>
    </rPh>
    <rPh sb="4" eb="6">
      <t>タントウ</t>
    </rPh>
    <rPh sb="6" eb="8">
      <t>シドウ</t>
    </rPh>
    <rPh sb="8" eb="10">
      <t>シュジ</t>
    </rPh>
    <rPh sb="10" eb="11">
      <t>カイ</t>
    </rPh>
    <phoneticPr fontId="15"/>
  </si>
  <si>
    <r>
      <t>●都合の悪い日（管理職・特別支援教育コーディネーターがすべて不在、非常勤講師の勤務日ではない、学校行事等で通常の授業が行われない等）に</t>
    </r>
    <r>
      <rPr>
        <b/>
        <sz val="10"/>
        <color rgb="FFFF0000"/>
        <rFont val="ＭＳ Ｐゴシック"/>
        <family val="3"/>
        <charset val="128"/>
      </rPr>
      <t>×を入力</t>
    </r>
    <r>
      <rPr>
        <sz val="10"/>
        <color theme="1"/>
        <rFont val="ＭＳ Ｐゴシック"/>
        <family val="3"/>
        <charset val="128"/>
      </rPr>
      <t>してください。
●訪問日は、他の学校訪問とあわせて５月中旬（予定）に通知します。ただし、５月の訪問を実施する学校には、別途連絡をします。
●訪問は年１回を原則とします。</t>
    </r>
    <rPh sb="1" eb="3">
      <t>ツゴウ</t>
    </rPh>
    <rPh sb="4" eb="5">
      <t>ワル</t>
    </rPh>
    <rPh sb="6" eb="7">
      <t>ヒ</t>
    </rPh>
    <rPh sb="8" eb="11">
      <t>カンリショク</t>
    </rPh>
    <rPh sb="12" eb="14">
      <t>トクベツ</t>
    </rPh>
    <rPh sb="14" eb="16">
      <t>シエン</t>
    </rPh>
    <rPh sb="16" eb="18">
      <t>キョウイク</t>
    </rPh>
    <rPh sb="30" eb="32">
      <t>フザイ</t>
    </rPh>
    <rPh sb="33" eb="36">
      <t>ヒジョウキン</t>
    </rPh>
    <rPh sb="36" eb="38">
      <t>コウシ</t>
    </rPh>
    <rPh sb="39" eb="42">
      <t>キンムビ</t>
    </rPh>
    <rPh sb="47" eb="49">
      <t>ガッコウ</t>
    </rPh>
    <rPh sb="49" eb="51">
      <t>ギョウジ</t>
    </rPh>
    <rPh sb="51" eb="52">
      <t>トウ</t>
    </rPh>
    <rPh sb="53" eb="55">
      <t>ツウジョウ</t>
    </rPh>
    <rPh sb="56" eb="58">
      <t>ジュギョウ</t>
    </rPh>
    <rPh sb="59" eb="60">
      <t>オコナ</t>
    </rPh>
    <rPh sb="64" eb="65">
      <t>ナド</t>
    </rPh>
    <rPh sb="69" eb="71">
      <t>ニュウリョク</t>
    </rPh>
    <rPh sb="80" eb="83">
      <t>ホウモンビ</t>
    </rPh>
    <rPh sb="85" eb="86">
      <t>ホカ</t>
    </rPh>
    <rPh sb="87" eb="89">
      <t>ガッコウ</t>
    </rPh>
    <rPh sb="89" eb="91">
      <t>ホウモン</t>
    </rPh>
    <rPh sb="97" eb="98">
      <t>ガツ</t>
    </rPh>
    <rPh sb="101" eb="103">
      <t>ヨテイ</t>
    </rPh>
    <rPh sb="105" eb="107">
      <t>ツウチ</t>
    </rPh>
    <rPh sb="116" eb="117">
      <t>ガツ</t>
    </rPh>
    <rPh sb="118" eb="120">
      <t>ホウモン</t>
    </rPh>
    <rPh sb="121" eb="123">
      <t>ジッシ</t>
    </rPh>
    <rPh sb="125" eb="127">
      <t>ガッコウ</t>
    </rPh>
    <rPh sb="130" eb="132">
      <t>ベット</t>
    </rPh>
    <rPh sb="132" eb="134">
      <t>レンラク</t>
    </rPh>
    <rPh sb="141" eb="143">
      <t>ホウモン</t>
    </rPh>
    <rPh sb="144" eb="145">
      <t>ネン</t>
    </rPh>
    <rPh sb="145" eb="147">
      <t>イッカイ</t>
    </rPh>
    <rPh sb="148" eb="150">
      <t>ゲンソク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</si>
</sst>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d"/>
    <numFmt numFmtId="177" formatCode="aaa"/>
    <numFmt numFmtId="178" formatCode="\(aaa\)"/>
    <numFmt numFmtId="179" formatCode="yyyy/m/d;@"/>
    <numFmt numFmtId="180" formatCode="[&lt;=99999999]####\-####;\(00\)\ ####\-####"/>
    <numFmt numFmtId="181" formatCode="[$-411]ggge&quot;年&quot;m&quot;月&quot;d&quot;日&quot;;@"/>
    <numFmt numFmtId="182" formatCode="m/d;@"/>
    <numFmt numFmtId="183" formatCode="yyyy"/>
    <numFmt numFmtId="184" formatCode="General&quot;年度&quot;"/>
    <numFmt numFmtId="185" formatCode="General&quot;月&quot;"/>
  </numFmts>
  <fonts count="41"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5"/>
      <color rgb="FF000000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8"/>
      <color rgb="FF00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b/>
      <u/>
      <sz val="12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rgb="FFFF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0.5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b/>
      <sz val="17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thick">
        <color rgb="FF000000"/>
      </top>
      <bottom style="double">
        <color indexed="64"/>
      </bottom>
      <diagonal/>
    </border>
    <border>
      <left/>
      <right style="thick">
        <color rgb="FF000000"/>
      </right>
      <top style="thick">
        <color rgb="FF000000"/>
      </top>
      <bottom style="double">
        <color indexed="64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medium">
        <color rgb="FF000000"/>
      </right>
      <top style="double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thick">
        <color rgb="FF000000"/>
      </bottom>
      <diagonal/>
    </border>
    <border>
      <left style="thick">
        <color indexed="64"/>
      </left>
      <right style="hair">
        <color indexed="64"/>
      </right>
      <top style="thick">
        <color rgb="FF000000"/>
      </top>
      <bottom/>
      <diagonal/>
    </border>
    <border>
      <left style="hair">
        <color indexed="64"/>
      </left>
      <right style="hair">
        <color indexed="64"/>
      </right>
      <top style="thick">
        <color rgb="FF000000"/>
      </top>
      <bottom/>
      <diagonal/>
    </border>
    <border>
      <left style="hair">
        <color indexed="64"/>
      </left>
      <right style="medium">
        <color rgb="FF000000"/>
      </right>
      <top style="thick">
        <color rgb="FF000000"/>
      </top>
      <bottom/>
      <diagonal/>
    </border>
    <border>
      <left style="hair">
        <color indexed="64"/>
      </left>
      <right style="medium">
        <color rgb="FF000000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double">
        <color indexed="64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double">
        <color indexed="64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rgb="FF000000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rgb="FF000000"/>
      </right>
      <top style="double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000000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 style="double">
        <color rgb="FF000000"/>
      </bottom>
      <diagonal/>
    </border>
    <border>
      <left/>
      <right style="hair">
        <color indexed="64"/>
      </right>
      <top style="thick">
        <color rgb="FF000000"/>
      </top>
      <bottom style="double">
        <color rgb="FF000000"/>
      </bottom>
      <diagonal/>
    </border>
    <border>
      <left style="hair">
        <color indexed="64"/>
      </left>
      <right/>
      <top style="double">
        <color rgb="FF000000"/>
      </top>
      <bottom style="hair">
        <color indexed="64"/>
      </bottom>
      <diagonal/>
    </border>
    <border>
      <left/>
      <right style="hair">
        <color indexed="64"/>
      </right>
      <top style="double">
        <color rgb="FF00000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rgb="FF000000"/>
      </bottom>
      <diagonal/>
    </border>
    <border>
      <left/>
      <right style="hair">
        <color indexed="64"/>
      </right>
      <top style="hair">
        <color indexed="64"/>
      </top>
      <bottom style="thick">
        <color rgb="FF000000"/>
      </bottom>
      <diagonal/>
    </border>
    <border>
      <left style="hair">
        <color indexed="64"/>
      </left>
      <right/>
      <top style="thick">
        <color rgb="FF000000"/>
      </top>
      <bottom/>
      <diagonal/>
    </border>
    <border>
      <left style="hair">
        <color rgb="FF000000"/>
      </left>
      <right style="medium">
        <color rgb="FF000000"/>
      </right>
      <top style="thick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double">
        <color indexed="64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rgb="FF000000"/>
      </bottom>
      <diagonal/>
    </border>
    <border>
      <left style="medium">
        <color rgb="FF000000"/>
      </left>
      <right/>
      <top style="double">
        <color indexed="64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thick">
        <color rgb="FF000000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rgb="FF000000"/>
      </top>
      <bottom style="double">
        <color indexed="64"/>
      </bottom>
      <diagonal/>
    </border>
    <border>
      <left/>
      <right style="hair">
        <color indexed="64"/>
      </right>
      <top style="thick">
        <color rgb="FF000000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ck">
        <color rgb="FF000000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/>
      <diagonal/>
    </border>
    <border>
      <left/>
      <right style="hair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rgb="FF000000"/>
      </top>
      <bottom style="double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 style="thick">
        <color rgb="FF000000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ck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ck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ck">
        <color rgb="FF000000"/>
      </top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thick">
        <color rgb="FF000000"/>
      </top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 style="thick">
        <color rgb="FF000000"/>
      </top>
      <bottom style="double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thick">
        <color rgb="FF000000"/>
      </top>
      <bottom style="double">
        <color rgb="FF000000"/>
      </bottom>
      <diagonal/>
    </border>
    <border>
      <left/>
      <right style="thick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ck">
        <color rgb="FF000000"/>
      </right>
      <top style="double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double">
        <color rgb="FF000000"/>
      </bottom>
      <diagonal/>
    </border>
    <border>
      <left style="thick">
        <color rgb="FF000000"/>
      </left>
      <right style="hair">
        <color indexed="64"/>
      </right>
      <top/>
      <bottom style="hair">
        <color indexed="64"/>
      </bottom>
      <diagonal/>
    </border>
    <border>
      <left style="thick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000000"/>
      </left>
      <right style="hair">
        <color indexed="64"/>
      </right>
      <top style="hair">
        <color indexed="64"/>
      </top>
      <bottom style="thick">
        <color rgb="FF000000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399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4" fillId="0" borderId="8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78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 wrapText="1"/>
    </xf>
    <xf numFmtId="0" fontId="20" fillId="0" borderId="107" xfId="0" applyFont="1" applyBorder="1" applyAlignment="1">
      <alignment horizontal="center" vertical="center" shrinkToFit="1"/>
    </xf>
    <xf numFmtId="176" fontId="20" fillId="0" borderId="107" xfId="0" applyNumberFormat="1" applyFont="1" applyBorder="1" applyAlignment="1">
      <alignment horizontal="center" vertical="center"/>
    </xf>
    <xf numFmtId="0" fontId="22" fillId="0" borderId="107" xfId="0" applyFont="1" applyBorder="1" applyAlignment="1">
      <alignment horizontal="center" vertical="center" shrinkToFit="1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/>
    </xf>
    <xf numFmtId="178" fontId="4" fillId="0" borderId="39" xfId="0" applyNumberFormat="1" applyFont="1" applyBorder="1" applyAlignment="1">
      <alignment horizontal="center" vertical="center" wrapText="1"/>
    </xf>
    <xf numFmtId="178" fontId="4" fillId="0" borderId="31" xfId="0" applyNumberFormat="1" applyFont="1" applyBorder="1" applyAlignment="1">
      <alignment horizontal="center" vertical="center" wrapText="1"/>
    </xf>
    <xf numFmtId="178" fontId="4" fillId="0" borderId="40" xfId="0" applyNumberFormat="1" applyFont="1" applyBorder="1" applyAlignment="1">
      <alignment horizontal="center" vertical="center" wrapText="1"/>
    </xf>
    <xf numFmtId="178" fontId="4" fillId="0" borderId="36" xfId="0" applyNumberFormat="1" applyFont="1" applyBorder="1" applyAlignment="1">
      <alignment horizontal="center" vertical="center" wrapText="1"/>
    </xf>
    <xf numFmtId="178" fontId="4" fillId="0" borderId="32" xfId="0" applyNumberFormat="1" applyFont="1" applyBorder="1" applyAlignment="1">
      <alignment horizontal="center" vertical="center" wrapText="1"/>
    </xf>
    <xf numFmtId="178" fontId="4" fillId="0" borderId="38" xfId="0" applyNumberFormat="1" applyFont="1" applyBorder="1" applyAlignment="1">
      <alignment horizontal="center" vertical="center" wrapText="1"/>
    </xf>
    <xf numFmtId="178" fontId="4" fillId="0" borderId="13" xfId="0" applyNumberFormat="1" applyFont="1" applyBorder="1" applyAlignment="1">
      <alignment horizontal="center" vertical="center" wrapText="1"/>
    </xf>
    <xf numFmtId="178" fontId="4" fillId="0" borderId="111" xfId="0" applyNumberFormat="1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center" vertical="center" wrapText="1"/>
    </xf>
    <xf numFmtId="178" fontId="4" fillId="0" borderId="77" xfId="0" applyNumberFormat="1" applyFont="1" applyBorder="1" applyAlignment="1">
      <alignment horizontal="center" vertical="center" wrapText="1"/>
    </xf>
    <xf numFmtId="178" fontId="4" fillId="0" borderId="80" xfId="0" applyNumberFormat="1" applyFont="1" applyBorder="1" applyAlignment="1">
      <alignment horizontal="center" vertical="center" wrapText="1"/>
    </xf>
    <xf numFmtId="178" fontId="4" fillId="0" borderId="48" xfId="0" applyNumberFormat="1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4" fillId="0" borderId="124" xfId="0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16" fillId="0" borderId="135" xfId="0" applyFont="1" applyBorder="1">
      <alignment vertical="center"/>
    </xf>
    <xf numFmtId="0" fontId="4" fillId="0" borderId="162" xfId="0" applyFont="1" applyBorder="1" applyAlignment="1">
      <alignment horizontal="center" vertical="center" wrapText="1"/>
    </xf>
    <xf numFmtId="178" fontId="4" fillId="0" borderId="163" xfId="0" applyNumberFormat="1" applyFont="1" applyBorder="1" applyAlignment="1">
      <alignment horizontal="center" vertical="center" wrapText="1"/>
    </xf>
    <xf numFmtId="178" fontId="4" fillId="0" borderId="164" xfId="0" applyNumberFormat="1" applyFont="1" applyBorder="1" applyAlignment="1">
      <alignment horizontal="center" vertical="center" wrapText="1"/>
    </xf>
    <xf numFmtId="178" fontId="4" fillId="0" borderId="165" xfId="0" applyNumberFormat="1" applyFont="1" applyBorder="1" applyAlignment="1">
      <alignment horizontal="center" vertical="center" wrapText="1"/>
    </xf>
    <xf numFmtId="0" fontId="4" fillId="0" borderId="169" xfId="0" applyFont="1" applyBorder="1" applyAlignment="1">
      <alignment horizontal="center" vertical="center" wrapText="1"/>
    </xf>
    <xf numFmtId="178" fontId="4" fillId="0" borderId="172" xfId="0" applyNumberFormat="1" applyFont="1" applyBorder="1" applyAlignment="1">
      <alignment horizontal="center" vertical="center" wrapText="1"/>
    </xf>
    <xf numFmtId="178" fontId="4" fillId="0" borderId="175" xfId="0" applyNumberFormat="1" applyFont="1" applyBorder="1" applyAlignment="1">
      <alignment horizontal="center" vertical="center" wrapText="1"/>
    </xf>
    <xf numFmtId="178" fontId="4" fillId="0" borderId="178" xfId="0" applyNumberFormat="1" applyFont="1" applyBorder="1" applyAlignment="1">
      <alignment horizontal="center" vertical="center" wrapText="1"/>
    </xf>
    <xf numFmtId="0" fontId="4" fillId="0" borderId="18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26" fillId="5" borderId="182" xfId="0" applyFont="1" applyFill="1" applyBorder="1" applyAlignment="1">
      <alignment vertical="center"/>
    </xf>
    <xf numFmtId="0" fontId="26" fillId="5" borderId="183" xfId="0" applyFont="1" applyFill="1" applyBorder="1" applyAlignment="1">
      <alignment vertical="center"/>
    </xf>
    <xf numFmtId="0" fontId="17" fillId="5" borderId="184" xfId="0" applyFont="1" applyFill="1" applyBorder="1">
      <alignment vertical="center"/>
    </xf>
    <xf numFmtId="0" fontId="26" fillId="5" borderId="185" xfId="0" applyFont="1" applyFill="1" applyBorder="1" applyAlignment="1">
      <alignment vertical="center"/>
    </xf>
    <xf numFmtId="0" fontId="26" fillId="5" borderId="0" xfId="0" applyFont="1" applyFill="1" applyBorder="1" applyAlignment="1">
      <alignment vertical="center"/>
    </xf>
    <xf numFmtId="0" fontId="17" fillId="5" borderId="0" xfId="0" applyFont="1" applyFill="1" applyBorder="1">
      <alignment vertical="center"/>
    </xf>
    <xf numFmtId="0" fontId="17" fillId="5" borderId="186" xfId="0" applyFont="1" applyFill="1" applyBorder="1">
      <alignment vertical="center"/>
    </xf>
    <xf numFmtId="0" fontId="16" fillId="5" borderId="182" xfId="0" applyFont="1" applyFill="1" applyBorder="1">
      <alignment vertical="center"/>
    </xf>
    <xf numFmtId="0" fontId="4" fillId="5" borderId="183" xfId="0" applyFont="1" applyFill="1" applyBorder="1" applyAlignment="1">
      <alignment vertical="center"/>
    </xf>
    <xf numFmtId="0" fontId="16" fillId="5" borderId="184" xfId="0" applyFont="1" applyFill="1" applyBorder="1">
      <alignment vertical="center"/>
    </xf>
    <xf numFmtId="0" fontId="16" fillId="5" borderId="185" xfId="0" applyFont="1" applyFill="1" applyBorder="1">
      <alignment vertical="center"/>
    </xf>
    <xf numFmtId="0" fontId="11" fillId="5" borderId="0" xfId="0" applyFont="1" applyFill="1" applyBorder="1" applyAlignment="1">
      <alignment vertical="center"/>
    </xf>
    <xf numFmtId="0" fontId="16" fillId="5" borderId="186" xfId="0" applyFont="1" applyFill="1" applyBorder="1">
      <alignment vertical="center"/>
    </xf>
    <xf numFmtId="0" fontId="4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6" fillId="5" borderId="187" xfId="0" applyFont="1" applyFill="1" applyBorder="1">
      <alignment vertical="center"/>
    </xf>
    <xf numFmtId="0" fontId="12" fillId="5" borderId="188" xfId="0" applyFont="1" applyFill="1" applyBorder="1" applyAlignment="1">
      <alignment vertical="center"/>
    </xf>
    <xf numFmtId="0" fontId="16" fillId="5" borderId="189" xfId="0" applyFont="1" applyFill="1" applyBorder="1">
      <alignment vertical="center"/>
    </xf>
    <xf numFmtId="0" fontId="4" fillId="2" borderId="63" xfId="0" applyFont="1" applyFill="1" applyBorder="1" applyAlignment="1" applyProtection="1">
      <alignment horizontal="center" vertical="center" wrapText="1"/>
      <protection locked="0"/>
    </xf>
    <xf numFmtId="0" fontId="4" fillId="2" borderId="53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64" xfId="0" applyFont="1" applyFill="1" applyBorder="1" applyAlignment="1" applyProtection="1">
      <alignment horizontal="center" vertical="center" wrapText="1"/>
      <protection locked="0"/>
    </xf>
    <xf numFmtId="0" fontId="4" fillId="2" borderId="54" xfId="0" applyFont="1" applyFill="1" applyBorder="1" applyAlignment="1" applyProtection="1">
      <alignment horizontal="center" vertical="center" wrapText="1"/>
      <protection locked="0"/>
    </xf>
    <xf numFmtId="0" fontId="4" fillId="2" borderId="7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179" fontId="0" fillId="0" borderId="0" xfId="0" applyNumberFormat="1" applyProtection="1">
      <alignment vertical="center"/>
      <protection locked="0"/>
    </xf>
    <xf numFmtId="181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79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4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81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2" borderId="108" xfId="0" applyFont="1" applyFill="1" applyBorder="1" applyAlignment="1" applyProtection="1">
      <alignment horizontal="center" vertical="center" wrapText="1"/>
      <protection locked="0"/>
    </xf>
    <xf numFmtId="0" fontId="4" fillId="2" borderId="109" xfId="0" applyFont="1" applyFill="1" applyBorder="1" applyAlignment="1" applyProtection="1">
      <alignment horizontal="center" vertical="center" wrapText="1"/>
      <protection locked="0"/>
    </xf>
    <xf numFmtId="0" fontId="4" fillId="2" borderId="110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</xf>
    <xf numFmtId="179" fontId="0" fillId="0" borderId="0" xfId="0" applyNumberFormat="1" applyProtection="1">
      <alignment vertical="center"/>
    </xf>
    <xf numFmtId="177" fontId="23" fillId="0" borderId="107" xfId="0" applyNumberFormat="1" applyFont="1" applyBorder="1" applyAlignment="1" applyProtection="1">
      <alignment horizontal="center" vertical="center"/>
      <protection locked="0"/>
    </xf>
    <xf numFmtId="0" fontId="23" fillId="0" borderId="107" xfId="0" applyFont="1" applyBorder="1" applyAlignment="1" applyProtection="1">
      <alignment horizontal="center" vertical="center"/>
      <protection locked="0"/>
    </xf>
    <xf numFmtId="177" fontId="23" fillId="7" borderId="190" xfId="0" applyNumberFormat="1" applyFont="1" applyFill="1" applyBorder="1" applyAlignment="1">
      <alignment horizontal="center" vertical="center"/>
    </xf>
    <xf numFmtId="177" fontId="23" fillId="7" borderId="190" xfId="0" applyNumberFormat="1" applyFont="1" applyFill="1" applyBorder="1" applyAlignment="1" applyProtection="1">
      <alignment horizontal="center" vertical="center"/>
    </xf>
    <xf numFmtId="0" fontId="2" fillId="8" borderId="0" xfId="0" applyFont="1" applyFill="1" applyAlignment="1">
      <alignment vertical="center"/>
    </xf>
    <xf numFmtId="0" fontId="4" fillId="8" borderId="0" xfId="0" applyFont="1" applyFill="1" applyAlignment="1">
      <alignment horizontal="justify" vertical="center"/>
    </xf>
    <xf numFmtId="0" fontId="16" fillId="8" borderId="0" xfId="0" applyFont="1" applyFill="1">
      <alignment vertical="center"/>
    </xf>
    <xf numFmtId="0" fontId="17" fillId="8" borderId="0" xfId="0" applyFont="1" applyFill="1" applyAlignment="1">
      <alignment horizontal="center" vertical="center"/>
    </xf>
    <xf numFmtId="0" fontId="16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18" fillId="8" borderId="0" xfId="0" applyFont="1" applyFill="1" applyAlignment="1">
      <alignment vertical="center"/>
    </xf>
    <xf numFmtId="0" fontId="18" fillId="8" borderId="0" xfId="0" applyFont="1" applyFill="1" applyAlignment="1">
      <alignment horizontal="left" vertical="center"/>
    </xf>
    <xf numFmtId="0" fontId="25" fillId="8" borderId="0" xfId="0" applyFont="1" applyFill="1" applyAlignment="1">
      <alignment vertical="center"/>
    </xf>
    <xf numFmtId="0" fontId="18" fillId="8" borderId="0" xfId="0" applyFont="1" applyFill="1" applyAlignment="1">
      <alignment horizontal="justify" vertical="center"/>
    </xf>
    <xf numFmtId="0" fontId="10" fillId="8" borderId="0" xfId="0" applyFont="1" applyFill="1" applyAlignment="1">
      <alignment horizontal="left" vertical="center"/>
    </xf>
    <xf numFmtId="0" fontId="9" fillId="8" borderId="0" xfId="0" applyFont="1" applyFill="1" applyAlignment="1">
      <alignment vertical="center"/>
    </xf>
    <xf numFmtId="0" fontId="10" fillId="8" borderId="0" xfId="0" applyFont="1" applyFill="1" applyAlignment="1">
      <alignment horizontal="justify" vertical="center"/>
    </xf>
    <xf numFmtId="0" fontId="10" fillId="8" borderId="0" xfId="0" applyFont="1" applyFill="1" applyAlignment="1">
      <alignment horizontal="center" vertical="center"/>
    </xf>
    <xf numFmtId="0" fontId="19" fillId="8" borderId="0" xfId="0" applyFont="1" applyFill="1" applyAlignment="1">
      <alignment horizontal="justify" vertical="center"/>
    </xf>
    <xf numFmtId="0" fontId="9" fillId="8" borderId="0" xfId="0" applyFont="1" applyFill="1" applyAlignment="1">
      <alignment horizontal="justify" vertical="center"/>
    </xf>
    <xf numFmtId="0" fontId="8" fillId="8" borderId="0" xfId="0" applyFont="1" applyFill="1" applyAlignment="1">
      <alignment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 applyAlignment="1">
      <alignment vertical="center"/>
    </xf>
    <xf numFmtId="0" fontId="11" fillId="8" borderId="0" xfId="0" applyFont="1" applyFill="1" applyAlignment="1">
      <alignment vertical="center"/>
    </xf>
    <xf numFmtId="0" fontId="27" fillId="8" borderId="0" xfId="0" applyFont="1" applyFill="1">
      <alignment vertical="center"/>
    </xf>
    <xf numFmtId="0" fontId="27" fillId="8" borderId="0" xfId="0" applyFont="1" applyFill="1" applyAlignment="1">
      <alignment vertical="center"/>
    </xf>
    <xf numFmtId="0" fontId="0" fillId="8" borderId="0" xfId="0" applyFill="1">
      <alignment vertical="center"/>
    </xf>
    <xf numFmtId="0" fontId="12" fillId="8" borderId="0" xfId="0" applyFont="1" applyFill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8" borderId="55" xfId="0" applyFont="1" applyFill="1" applyBorder="1" applyAlignment="1">
      <alignment vertical="center"/>
    </xf>
    <xf numFmtId="0" fontId="6" fillId="8" borderId="0" xfId="0" applyFont="1" applyFill="1" applyAlignment="1">
      <alignment horizontal="justify" vertical="center"/>
    </xf>
    <xf numFmtId="0" fontId="6" fillId="8" borderId="0" xfId="0" applyFont="1" applyFill="1" applyAlignment="1">
      <alignment vertical="center"/>
    </xf>
    <xf numFmtId="0" fontId="12" fillId="8" borderId="0" xfId="0" applyFont="1" applyFill="1" applyAlignment="1">
      <alignment horizontal="justify" vertical="center"/>
    </xf>
    <xf numFmtId="0" fontId="17" fillId="8" borderId="0" xfId="0" applyFont="1" applyFill="1">
      <alignment vertical="center"/>
    </xf>
    <xf numFmtId="0" fontId="14" fillId="8" borderId="0" xfId="0" applyFont="1" applyFill="1" applyAlignment="1">
      <alignment vertical="center"/>
    </xf>
    <xf numFmtId="0" fontId="4" fillId="8" borderId="46" xfId="0" applyFont="1" applyFill="1" applyBorder="1" applyAlignment="1">
      <alignment vertical="center"/>
    </xf>
    <xf numFmtId="0" fontId="6" fillId="8" borderId="46" xfId="0" applyFont="1" applyFill="1" applyBorder="1" applyAlignment="1">
      <alignment vertical="center"/>
    </xf>
    <xf numFmtId="0" fontId="6" fillId="8" borderId="0" xfId="0" applyFont="1" applyFill="1" applyBorder="1" applyAlignment="1">
      <alignment vertical="center"/>
    </xf>
    <xf numFmtId="178" fontId="4" fillId="8" borderId="0" xfId="0" applyNumberFormat="1" applyFont="1" applyFill="1" applyBorder="1" applyAlignment="1">
      <alignment horizontal="center" vertical="center" wrapText="1"/>
    </xf>
    <xf numFmtId="0" fontId="16" fillId="8" borderId="0" xfId="0" applyFont="1" applyFill="1" applyBorder="1">
      <alignment vertical="center"/>
    </xf>
    <xf numFmtId="0" fontId="4" fillId="8" borderId="0" xfId="0" applyFont="1" applyFill="1" applyBorder="1" applyAlignment="1">
      <alignment vertical="center" wrapText="1"/>
    </xf>
    <xf numFmtId="0" fontId="4" fillId="8" borderId="166" xfId="0" applyFont="1" applyFill="1" applyBorder="1" applyAlignment="1">
      <alignment vertical="center" wrapText="1"/>
    </xf>
    <xf numFmtId="0" fontId="4" fillId="8" borderId="11" xfId="0" applyFont="1" applyFill="1" applyBorder="1" applyAlignment="1">
      <alignment vertical="center"/>
    </xf>
    <xf numFmtId="0" fontId="4" fillId="8" borderId="0" xfId="0" applyFont="1" applyFill="1" applyBorder="1" applyAlignment="1">
      <alignment horizontal="justify" vertical="center" wrapText="1"/>
    </xf>
    <xf numFmtId="0" fontId="11" fillId="8" borderId="0" xfId="0" applyFont="1" applyFill="1" applyAlignment="1">
      <alignment horizontal="justify" vertical="center"/>
    </xf>
    <xf numFmtId="0" fontId="0" fillId="0" borderId="0" xfId="0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0" borderId="0" xfId="0" applyFont="1" applyBorder="1">
      <alignment vertical="center"/>
    </xf>
    <xf numFmtId="0" fontId="4" fillId="0" borderId="200" xfId="0" applyFont="1" applyBorder="1" applyAlignment="1">
      <alignment horizontal="center" vertical="center" wrapText="1"/>
    </xf>
    <xf numFmtId="0" fontId="4" fillId="0" borderId="201" xfId="0" applyFont="1" applyBorder="1" applyAlignment="1">
      <alignment horizontal="center" vertical="center" wrapText="1"/>
    </xf>
    <xf numFmtId="0" fontId="4" fillId="0" borderId="202" xfId="0" applyFont="1" applyBorder="1" applyAlignment="1">
      <alignment horizontal="center" vertical="center" wrapText="1"/>
    </xf>
    <xf numFmtId="0" fontId="8" fillId="8" borderId="0" xfId="0" applyFont="1" applyFill="1" applyAlignment="1">
      <alignment vertical="center"/>
    </xf>
    <xf numFmtId="0" fontId="31" fillId="8" borderId="0" xfId="0" applyFont="1" applyFill="1">
      <alignment vertical="center"/>
    </xf>
    <xf numFmtId="0" fontId="31" fillId="0" borderId="0" xfId="0" applyFont="1">
      <alignment vertical="center"/>
    </xf>
    <xf numFmtId="0" fontId="32" fillId="8" borderId="0" xfId="0" applyFont="1" applyFill="1">
      <alignment vertical="center"/>
    </xf>
    <xf numFmtId="0" fontId="33" fillId="8" borderId="0" xfId="0" applyFont="1" applyFill="1">
      <alignment vertical="center"/>
    </xf>
    <xf numFmtId="0" fontId="33" fillId="0" borderId="0" xfId="0" applyFont="1">
      <alignment vertical="center"/>
    </xf>
    <xf numFmtId="0" fontId="35" fillId="8" borderId="0" xfId="0" applyFont="1" applyFill="1" applyAlignment="1">
      <alignment vertical="center"/>
    </xf>
    <xf numFmtId="0" fontId="0" fillId="0" borderId="0" xfId="0" applyAlignment="1" applyProtection="1">
      <alignment horizontal="center" vertical="center"/>
    </xf>
    <xf numFmtId="182" fontId="0" fillId="0" borderId="0" xfId="0" applyNumberFormat="1" applyAlignment="1" applyProtection="1">
      <alignment horizontal="center" vertical="center"/>
    </xf>
    <xf numFmtId="182" fontId="0" fillId="2" borderId="0" xfId="0" applyNumberFormat="1" applyFill="1" applyAlignment="1" applyProtection="1">
      <alignment horizontal="center" vertical="center"/>
    </xf>
    <xf numFmtId="177" fontId="0" fillId="0" borderId="0" xfId="0" applyNumberFormat="1" applyAlignment="1" applyProtection="1">
      <alignment horizontal="center" vertical="center"/>
    </xf>
    <xf numFmtId="0" fontId="0" fillId="0" borderId="0" xfId="0" applyFill="1">
      <alignment vertical="center"/>
    </xf>
    <xf numFmtId="0" fontId="0" fillId="9" borderId="0" xfId="0" applyFill="1">
      <alignment vertical="center"/>
    </xf>
    <xf numFmtId="183" fontId="0" fillId="2" borderId="0" xfId="0" applyNumberFormat="1" applyFill="1">
      <alignment vertical="center"/>
    </xf>
    <xf numFmtId="0" fontId="3" fillId="8" borderId="0" xfId="0" applyFont="1" applyFill="1" applyAlignment="1">
      <alignment vertical="center"/>
    </xf>
    <xf numFmtId="0" fontId="3" fillId="8" borderId="0" xfId="0" applyFont="1" applyFill="1" applyAlignment="1">
      <alignment horizontal="right" vertical="center"/>
    </xf>
    <xf numFmtId="184" fontId="2" fillId="8" borderId="0" xfId="0" applyNumberFormat="1" applyFont="1" applyFill="1" applyAlignment="1">
      <alignment vertical="center" shrinkToFit="1"/>
    </xf>
    <xf numFmtId="184" fontId="2" fillId="8" borderId="0" xfId="0" applyNumberFormat="1" applyFont="1" applyFill="1" applyAlignment="1">
      <alignment horizontal="right" vertical="center"/>
    </xf>
    <xf numFmtId="0" fontId="2" fillId="8" borderId="0" xfId="0" applyFont="1" applyFill="1" applyAlignment="1">
      <alignment horizontal="right" vertical="center"/>
    </xf>
    <xf numFmtId="0" fontId="18" fillId="8" borderId="0" xfId="0" applyFont="1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20" fillId="0" borderId="107" xfId="0" applyNumberFormat="1" applyFont="1" applyBorder="1" applyAlignment="1">
      <alignment horizontal="center" vertical="center"/>
    </xf>
    <xf numFmtId="0" fontId="16" fillId="10" borderId="0" xfId="0" applyNumberFormat="1" applyFont="1" applyFill="1">
      <alignment vertical="center"/>
    </xf>
    <xf numFmtId="56" fontId="16" fillId="0" borderId="0" xfId="0" applyNumberFormat="1" applyFont="1">
      <alignment vertical="center"/>
    </xf>
    <xf numFmtId="0" fontId="16" fillId="10" borderId="0" xfId="0" applyFont="1" applyFill="1">
      <alignment vertical="center"/>
    </xf>
    <xf numFmtId="14" fontId="0" fillId="10" borderId="0" xfId="0" applyNumberFormat="1" applyFill="1">
      <alignment vertical="center"/>
    </xf>
    <xf numFmtId="0" fontId="0" fillId="10" borderId="0" xfId="0" applyFill="1">
      <alignment vertical="center"/>
    </xf>
    <xf numFmtId="14" fontId="0" fillId="2" borderId="0" xfId="0" applyNumberFormat="1" applyFill="1">
      <alignment vertical="center"/>
    </xf>
    <xf numFmtId="56" fontId="0" fillId="2" borderId="0" xfId="0" applyNumberFormat="1" applyFill="1">
      <alignment vertical="center"/>
    </xf>
    <xf numFmtId="0" fontId="20" fillId="8" borderId="0" xfId="0" applyFont="1" applyFill="1" applyAlignment="1">
      <alignment horizontal="center" vertical="center" shrinkToFit="1"/>
    </xf>
    <xf numFmtId="0" fontId="20" fillId="8" borderId="0" xfId="0" applyFont="1" applyFill="1">
      <alignment vertical="center"/>
    </xf>
    <xf numFmtId="0" fontId="20" fillId="8" borderId="0" xfId="0" applyFont="1" applyFill="1" applyAlignment="1">
      <alignment horizontal="center" vertical="center"/>
    </xf>
    <xf numFmtId="0" fontId="24" fillId="4" borderId="0" xfId="1" applyFill="1" applyAlignment="1">
      <alignment horizontal="center" vertical="center"/>
    </xf>
    <xf numFmtId="176" fontId="20" fillId="0" borderId="107" xfId="0" applyNumberFormat="1" applyFont="1" applyBorder="1" applyAlignment="1" applyProtection="1">
      <alignment horizontal="center" vertical="center"/>
    </xf>
    <xf numFmtId="0" fontId="20" fillId="0" borderId="107" xfId="0" applyNumberFormat="1" applyFont="1" applyBorder="1" applyAlignment="1" applyProtection="1">
      <alignment horizontal="center" vertical="center"/>
    </xf>
    <xf numFmtId="177" fontId="23" fillId="0" borderId="107" xfId="0" applyNumberFormat="1" applyFont="1" applyBorder="1" applyAlignment="1" applyProtection="1">
      <alignment horizontal="center" vertical="center"/>
    </xf>
    <xf numFmtId="0" fontId="23" fillId="0" borderId="107" xfId="0" applyFont="1" applyBorder="1" applyAlignment="1" applyProtection="1">
      <alignment horizontal="center" vertical="center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4" fillId="0" borderId="125" xfId="0" applyFont="1" applyBorder="1" applyAlignment="1">
      <alignment horizontal="center" vertical="center" wrapText="1"/>
    </xf>
    <xf numFmtId="0" fontId="4" fillId="0" borderId="126" xfId="0" applyFont="1" applyBorder="1" applyAlignment="1">
      <alignment horizontal="center" vertical="center" wrapText="1"/>
    </xf>
    <xf numFmtId="0" fontId="4" fillId="0" borderId="127" xfId="0" applyFont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shrinkToFit="1"/>
    </xf>
    <xf numFmtId="180" fontId="16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3" borderId="113" xfId="0" applyFont="1" applyFill="1" applyBorder="1" applyAlignment="1" applyProtection="1">
      <alignment horizontal="left" vertical="top" wrapText="1"/>
      <protection locked="0"/>
    </xf>
    <xf numFmtId="0" fontId="4" fillId="3" borderId="114" xfId="0" applyFont="1" applyFill="1" applyBorder="1" applyAlignment="1" applyProtection="1">
      <alignment horizontal="left" vertical="top" wrapText="1"/>
      <protection locked="0"/>
    </xf>
    <xf numFmtId="0" fontId="4" fillId="3" borderId="115" xfId="0" applyFont="1" applyFill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>
      <alignment horizontal="center" vertical="center" wrapText="1"/>
    </xf>
    <xf numFmtId="181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3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18" fillId="3" borderId="122" xfId="0" applyFont="1" applyFill="1" applyBorder="1" applyAlignment="1" applyProtection="1">
      <alignment horizontal="center" vertical="center" shrinkToFit="1"/>
      <protection locked="0"/>
    </xf>
    <xf numFmtId="0" fontId="18" fillId="3" borderId="123" xfId="0" applyFont="1" applyFill="1" applyBorder="1" applyAlignment="1" applyProtection="1">
      <alignment horizontal="center" vertical="center" shrinkToFit="1"/>
      <protection locked="0"/>
    </xf>
    <xf numFmtId="0" fontId="18" fillId="3" borderId="124" xfId="0" applyFont="1" applyFill="1" applyBorder="1" applyAlignment="1" applyProtection="1">
      <alignment horizontal="center" vertical="center" shrinkToFit="1"/>
      <protection locked="0"/>
    </xf>
    <xf numFmtId="0" fontId="16" fillId="3" borderId="117" xfId="0" applyFont="1" applyFill="1" applyBorder="1" applyAlignment="1" applyProtection="1">
      <alignment horizontal="center" vertical="center" shrinkToFit="1"/>
      <protection locked="0"/>
    </xf>
    <xf numFmtId="0" fontId="16" fillId="3" borderId="118" xfId="0" applyFont="1" applyFill="1" applyBorder="1" applyAlignment="1" applyProtection="1">
      <alignment horizontal="center" vertical="center" shrinkToFit="1"/>
      <protection locked="0"/>
    </xf>
    <xf numFmtId="0" fontId="16" fillId="3" borderId="96" xfId="0" applyFont="1" applyFill="1" applyBorder="1" applyAlignment="1" applyProtection="1">
      <alignment horizontal="center" vertical="center" shrinkToFit="1"/>
      <protection locked="0"/>
    </xf>
    <xf numFmtId="0" fontId="16" fillId="3" borderId="119" xfId="0" applyFont="1" applyFill="1" applyBorder="1" applyAlignment="1" applyProtection="1">
      <alignment horizontal="center" vertical="center" shrinkToFit="1"/>
      <protection locked="0"/>
    </xf>
    <xf numFmtId="0" fontId="16" fillId="3" borderId="120" xfId="0" applyFont="1" applyFill="1" applyBorder="1" applyAlignment="1" applyProtection="1">
      <alignment horizontal="center" vertical="center" shrinkToFit="1"/>
      <protection locked="0"/>
    </xf>
    <xf numFmtId="0" fontId="16" fillId="3" borderId="121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8" borderId="155" xfId="0" applyFont="1" applyFill="1" applyBorder="1" applyAlignment="1">
      <alignment horizontal="left" vertical="top" wrapText="1"/>
    </xf>
    <xf numFmtId="181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96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33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3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181" fontId="4" fillId="3" borderId="203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204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21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32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1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0" xfId="0" applyFont="1" applyBorder="1" applyAlignment="1">
      <alignment horizontal="center" vertical="center" wrapText="1"/>
    </xf>
    <xf numFmtId="0" fontId="4" fillId="0" borderId="131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181" fontId="4" fillId="3" borderId="20" xfId="0" applyNumberFormat="1" applyFont="1" applyFill="1" applyBorder="1" applyAlignment="1" applyProtection="1">
      <alignment horizontal="center" vertical="center" wrapText="1"/>
      <protection locked="0"/>
    </xf>
    <xf numFmtId="181" fontId="4" fillId="3" borderId="129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 applyProtection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25" xfId="0" applyFont="1" applyFill="1" applyBorder="1" applyAlignment="1" applyProtection="1">
      <alignment horizontal="center" vertical="center" wrapText="1"/>
      <protection locked="0"/>
    </xf>
    <xf numFmtId="0" fontId="4" fillId="3" borderId="43" xfId="0" applyFont="1" applyFill="1" applyBorder="1" applyAlignment="1" applyProtection="1">
      <alignment horizontal="center" vertical="center" wrapText="1"/>
      <protection locked="0"/>
    </xf>
    <xf numFmtId="0" fontId="4" fillId="3" borderId="2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28" xfId="0" applyFont="1" applyFill="1" applyBorder="1" applyAlignment="1" applyProtection="1">
      <alignment horizontal="center" vertical="center" wrapText="1"/>
      <protection locked="0"/>
    </xf>
    <xf numFmtId="0" fontId="4" fillId="3" borderId="4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7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8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0" borderId="12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6" fillId="0" borderId="136" xfId="0" applyFont="1" applyBorder="1" applyAlignment="1">
      <alignment horizontal="center" vertical="center"/>
    </xf>
    <xf numFmtId="0" fontId="16" fillId="0" borderId="139" xfId="0" applyFont="1" applyBorder="1" applyAlignment="1">
      <alignment horizontal="center" vertical="center"/>
    </xf>
    <xf numFmtId="0" fontId="4" fillId="3" borderId="4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46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93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194" xfId="0" applyFont="1" applyBorder="1" applyAlignment="1">
      <alignment horizontal="center" vertical="center" wrapText="1"/>
    </xf>
    <xf numFmtId="0" fontId="4" fillId="0" borderId="191" xfId="0" applyFont="1" applyFill="1" applyBorder="1" applyAlignment="1">
      <alignment horizontal="left" vertical="center" wrapText="1"/>
    </xf>
    <xf numFmtId="0" fontId="4" fillId="0" borderId="192" xfId="0" applyFont="1" applyFill="1" applyBorder="1" applyAlignment="1">
      <alignment horizontal="left" vertical="center" wrapText="1"/>
    </xf>
    <xf numFmtId="0" fontId="4" fillId="0" borderId="195" xfId="0" applyFont="1" applyFill="1" applyBorder="1" applyAlignment="1">
      <alignment horizontal="left" vertical="center" wrapText="1"/>
    </xf>
    <xf numFmtId="0" fontId="4" fillId="0" borderId="196" xfId="0" applyFont="1" applyFill="1" applyBorder="1" applyAlignment="1">
      <alignment horizontal="left" vertical="center" wrapText="1"/>
    </xf>
    <xf numFmtId="0" fontId="4" fillId="0" borderId="197" xfId="0" applyFont="1" applyFill="1" applyBorder="1" applyAlignment="1">
      <alignment horizontal="left" vertical="center" wrapText="1"/>
    </xf>
    <xf numFmtId="0" fontId="4" fillId="0" borderId="198" xfId="0" applyFont="1" applyFill="1" applyBorder="1" applyAlignment="1">
      <alignment horizontal="left" vertical="center" wrapText="1"/>
    </xf>
    <xf numFmtId="181" fontId="16" fillId="3" borderId="97" xfId="0" applyNumberFormat="1" applyFont="1" applyFill="1" applyBorder="1" applyAlignment="1" applyProtection="1">
      <alignment horizontal="center" vertical="center"/>
      <protection locked="0"/>
    </xf>
    <xf numFmtId="181" fontId="16" fillId="3" borderId="98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center" vertical="center"/>
    </xf>
    <xf numFmtId="0" fontId="4" fillId="0" borderId="12" xfId="0" applyFont="1" applyBorder="1" applyAlignment="1">
      <alignment horizontal="justify" vertical="center" wrapText="1"/>
    </xf>
    <xf numFmtId="0" fontId="4" fillId="0" borderId="72" xfId="0" applyFont="1" applyBorder="1" applyAlignment="1">
      <alignment horizontal="justify" vertical="center" wrapText="1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0" fontId="4" fillId="3" borderId="73" xfId="0" applyFont="1" applyFill="1" applyBorder="1" applyAlignment="1" applyProtection="1">
      <alignment horizontal="center" vertical="center" wrapText="1"/>
      <protection locked="0"/>
    </xf>
    <xf numFmtId="0" fontId="4" fillId="0" borderId="67" xfId="0" applyFont="1" applyBorder="1" applyAlignment="1">
      <alignment horizontal="left" vertical="center" wrapText="1"/>
    </xf>
    <xf numFmtId="0" fontId="4" fillId="0" borderId="68" xfId="0" applyFont="1" applyBorder="1" applyAlignment="1">
      <alignment horizontal="left" vertical="center" wrapText="1"/>
    </xf>
    <xf numFmtId="0" fontId="4" fillId="3" borderId="49" xfId="0" applyFont="1" applyFill="1" applyBorder="1" applyAlignment="1" applyProtection="1">
      <alignment horizontal="center" vertical="center" wrapText="1"/>
      <protection locked="0"/>
    </xf>
    <xf numFmtId="0" fontId="4" fillId="3" borderId="74" xfId="0" applyFont="1" applyFill="1" applyBorder="1" applyAlignment="1" applyProtection="1">
      <alignment horizontal="center" vertical="center" wrapText="1"/>
      <protection locked="0"/>
    </xf>
    <xf numFmtId="0" fontId="12" fillId="0" borderId="65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textRotation="255"/>
    </xf>
    <xf numFmtId="0" fontId="40" fillId="8" borderId="0" xfId="0" applyFont="1" applyFill="1" applyAlignment="1">
      <alignment horizontal="left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140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41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142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12" fillId="0" borderId="144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4" fillId="0" borderId="199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181" fontId="16" fillId="3" borderId="94" xfId="0" applyNumberFormat="1" applyFont="1" applyFill="1" applyBorder="1" applyAlignment="1" applyProtection="1">
      <alignment horizontal="center" vertical="center"/>
      <protection locked="0"/>
    </xf>
    <xf numFmtId="181" fontId="16" fillId="3" borderId="95" xfId="0" applyNumberFormat="1" applyFont="1" applyFill="1" applyBorder="1" applyAlignment="1" applyProtection="1">
      <alignment horizontal="center" vertical="center"/>
      <protection locked="0"/>
    </xf>
    <xf numFmtId="181" fontId="16" fillId="3" borderId="18" xfId="0" applyNumberFormat="1" applyFont="1" applyFill="1" applyBorder="1" applyAlignment="1" applyProtection="1">
      <alignment horizontal="center" vertical="center"/>
      <protection locked="0"/>
    </xf>
    <xf numFmtId="181" fontId="16" fillId="3" borderId="96" xfId="0" applyNumberFormat="1" applyFont="1" applyFill="1" applyBorder="1" applyAlignment="1" applyProtection="1">
      <alignment horizontal="center" vertical="center"/>
      <protection locked="0"/>
    </xf>
    <xf numFmtId="0" fontId="4" fillId="3" borderId="154" xfId="0" applyFont="1" applyFill="1" applyBorder="1" applyAlignment="1" applyProtection="1">
      <alignment horizontal="center" vertical="center" wrapText="1"/>
      <protection locked="0"/>
    </xf>
    <xf numFmtId="0" fontId="4" fillId="3" borderId="151" xfId="0" applyFont="1" applyFill="1" applyBorder="1" applyAlignment="1" applyProtection="1">
      <alignment horizontal="center" vertical="center" wrapText="1"/>
      <protection locked="0"/>
    </xf>
    <xf numFmtId="0" fontId="4" fillId="2" borderId="150" xfId="0" applyFont="1" applyFill="1" applyBorder="1" applyAlignment="1" applyProtection="1">
      <alignment horizontal="center" vertical="center" shrinkToFit="1"/>
      <protection locked="0"/>
    </xf>
    <xf numFmtId="0" fontId="4" fillId="2" borderId="151" xfId="0" applyFont="1" applyFill="1" applyBorder="1" applyAlignment="1" applyProtection="1">
      <alignment horizontal="center" vertical="center" shrinkToFit="1"/>
      <protection locked="0"/>
    </xf>
    <xf numFmtId="0" fontId="4" fillId="3" borderId="152" xfId="0" applyFont="1" applyFill="1" applyBorder="1" applyAlignment="1" applyProtection="1">
      <alignment horizontal="center" vertical="center" wrapText="1"/>
      <protection locked="0"/>
    </xf>
    <xf numFmtId="0" fontId="4" fillId="3" borderId="153" xfId="0" applyFont="1" applyFill="1" applyBorder="1" applyAlignment="1" applyProtection="1">
      <alignment horizontal="center" vertical="center" wrapText="1"/>
      <protection locked="0"/>
    </xf>
    <xf numFmtId="0" fontId="4" fillId="2" borderId="153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wrapText="1"/>
    </xf>
    <xf numFmtId="0" fontId="4" fillId="0" borderId="167" xfId="0" applyFont="1" applyBorder="1" applyAlignment="1">
      <alignment horizontal="center" vertical="center" wrapText="1"/>
    </xf>
    <xf numFmtId="0" fontId="4" fillId="3" borderId="112" xfId="0" applyFont="1" applyFill="1" applyBorder="1" applyAlignment="1" applyProtection="1">
      <alignment horizontal="center" vertical="center" wrapText="1"/>
      <protection locked="0"/>
    </xf>
    <xf numFmtId="0" fontId="4" fillId="3" borderId="108" xfId="0" applyFont="1" applyFill="1" applyBorder="1" applyAlignment="1" applyProtection="1">
      <alignment horizontal="center" vertical="center" wrapText="1"/>
      <protection locked="0"/>
    </xf>
    <xf numFmtId="0" fontId="4" fillId="2" borderId="149" xfId="0" applyFont="1" applyFill="1" applyBorder="1" applyAlignment="1" applyProtection="1">
      <alignment horizontal="center" vertical="center" wrapText="1"/>
      <protection locked="0"/>
    </xf>
    <xf numFmtId="0" fontId="4" fillId="2" borderId="168" xfId="0" applyFont="1" applyFill="1" applyBorder="1" applyAlignment="1" applyProtection="1">
      <alignment horizontal="center" vertical="center" wrapText="1"/>
      <protection locked="0"/>
    </xf>
    <xf numFmtId="0" fontId="4" fillId="0" borderId="156" xfId="0" applyFont="1" applyBorder="1" applyAlignment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shrinkToFit="1"/>
      <protection locked="0"/>
    </xf>
    <xf numFmtId="0" fontId="4" fillId="2" borderId="45" xfId="0" applyFont="1" applyFill="1" applyBorder="1" applyAlignment="1" applyProtection="1">
      <alignment horizontal="center" vertical="center" shrinkToFit="1"/>
      <protection locked="0"/>
    </xf>
    <xf numFmtId="0" fontId="4" fillId="2" borderId="157" xfId="0" applyFont="1" applyFill="1" applyBorder="1" applyAlignment="1" applyProtection="1">
      <alignment horizontal="center" vertical="center" shrinkToFit="1"/>
      <protection locked="0"/>
    </xf>
    <xf numFmtId="0" fontId="4" fillId="0" borderId="76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 vertical="center"/>
    </xf>
    <xf numFmtId="0" fontId="4" fillId="0" borderId="158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 wrapText="1"/>
    </xf>
    <xf numFmtId="0" fontId="4" fillId="0" borderId="129" xfId="0" applyFont="1" applyBorder="1" applyAlignment="1">
      <alignment horizontal="center" vertical="center" wrapText="1"/>
    </xf>
    <xf numFmtId="181" fontId="4" fillId="3" borderId="173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74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76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7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79" xfId="0" applyFont="1" applyBorder="1" applyAlignment="1">
      <alignment horizontal="center" vertical="center"/>
    </xf>
    <xf numFmtId="0" fontId="4" fillId="0" borderId="180" xfId="0" applyFont="1" applyBorder="1" applyAlignment="1">
      <alignment horizontal="center" vertical="center"/>
    </xf>
    <xf numFmtId="0" fontId="4" fillId="3" borderId="147" xfId="0" applyFont="1" applyFill="1" applyBorder="1" applyAlignment="1" applyProtection="1">
      <alignment horizontal="center" vertical="center" wrapText="1"/>
      <protection locked="0"/>
    </xf>
    <xf numFmtId="0" fontId="4" fillId="3" borderId="148" xfId="0" applyFont="1" applyFill="1" applyBorder="1" applyAlignment="1" applyProtection="1">
      <alignment horizontal="center" vertical="center" wrapText="1"/>
      <protection locked="0"/>
    </xf>
    <xf numFmtId="0" fontId="4" fillId="2" borderId="148" xfId="0" applyFont="1" applyFill="1" applyBorder="1" applyAlignment="1" applyProtection="1">
      <alignment horizontal="center" vertical="center" shrinkToFit="1"/>
      <protection locked="0"/>
    </xf>
    <xf numFmtId="0" fontId="4" fillId="2" borderId="149" xfId="0" applyFont="1" applyFill="1" applyBorder="1" applyAlignment="1" applyProtection="1">
      <alignment horizontal="center" vertical="center" shrinkToFit="1"/>
      <protection locked="0"/>
    </xf>
    <xf numFmtId="0" fontId="4" fillId="0" borderId="101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181" fontId="4" fillId="3" borderId="170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71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20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2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0" xfId="0" applyFont="1" applyBorder="1" applyAlignment="1">
      <alignment horizontal="center" vertical="center" wrapText="1"/>
    </xf>
    <xf numFmtId="0" fontId="4" fillId="0" borderId="96" xfId="0" applyFont="1" applyBorder="1" applyAlignment="1">
      <alignment horizontal="center" vertical="center" wrapText="1"/>
    </xf>
    <xf numFmtId="181" fontId="4" fillId="3" borderId="18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61" xfId="0" applyFont="1" applyBorder="1" applyAlignment="1">
      <alignment horizontal="center" vertical="center" wrapText="1"/>
    </xf>
    <xf numFmtId="0" fontId="4" fillId="0" borderId="134" xfId="0" applyFont="1" applyBorder="1" applyAlignment="1">
      <alignment horizontal="center" vertical="center" wrapText="1"/>
    </xf>
    <xf numFmtId="181" fontId="4" fillId="3" borderId="133" xfId="0" applyNumberFormat="1" applyFont="1" applyFill="1" applyBorder="1" applyAlignment="1" applyProtection="1">
      <alignment horizontal="center" vertical="center" shrinkToFit="1"/>
      <protection locked="0"/>
    </xf>
    <xf numFmtId="181" fontId="4" fillId="3" borderId="134" xfId="0" applyNumberFormat="1" applyFont="1" applyFill="1" applyBorder="1" applyAlignment="1" applyProtection="1">
      <alignment horizontal="center" vertical="center" shrinkToFit="1"/>
      <protection locked="0"/>
    </xf>
    <xf numFmtId="0" fontId="4" fillId="8" borderId="0" xfId="0" applyFont="1" applyFill="1" applyAlignment="1">
      <alignment horizontal="left" vertical="center" wrapText="1"/>
    </xf>
    <xf numFmtId="0" fontId="26" fillId="5" borderId="187" xfId="0" applyFont="1" applyFill="1" applyBorder="1" applyAlignment="1">
      <alignment horizontal="center" vertical="center" shrinkToFit="1"/>
    </xf>
    <xf numFmtId="0" fontId="26" fillId="5" borderId="188" xfId="0" applyFont="1" applyFill="1" applyBorder="1" applyAlignment="1">
      <alignment horizontal="center" vertical="center" shrinkToFit="1"/>
    </xf>
    <xf numFmtId="0" fontId="26" fillId="5" borderId="189" xfId="0" applyFont="1" applyFill="1" applyBorder="1" applyAlignment="1">
      <alignment horizontal="center" vertical="center" shrinkToFit="1"/>
    </xf>
    <xf numFmtId="0" fontId="18" fillId="8" borderId="0" xfId="0" applyFont="1" applyFill="1" applyAlignment="1">
      <alignment horizontal="left" vertical="center"/>
    </xf>
    <xf numFmtId="0" fontId="16" fillId="2" borderId="82" xfId="0" applyFont="1" applyFill="1" applyBorder="1" applyAlignment="1" applyProtection="1">
      <alignment horizontal="center" vertical="center"/>
      <protection locked="0"/>
    </xf>
    <xf numFmtId="0" fontId="16" fillId="2" borderId="83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>
      <alignment horizontal="center" vertical="center" shrinkToFit="1"/>
    </xf>
    <xf numFmtId="0" fontId="4" fillId="8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8" borderId="0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 applyProtection="1">
      <alignment horizontal="center" vertical="center"/>
      <protection locked="0"/>
    </xf>
    <xf numFmtId="0" fontId="16" fillId="3" borderId="85" xfId="0" applyFont="1" applyFill="1" applyBorder="1" applyAlignment="1" applyProtection="1">
      <alignment horizontal="center" vertical="center"/>
      <protection locked="0"/>
    </xf>
    <xf numFmtId="0" fontId="16" fillId="3" borderId="73" xfId="0" applyFont="1" applyFill="1" applyBorder="1" applyAlignment="1" applyProtection="1">
      <alignment horizontal="center" vertical="center"/>
      <protection locked="0"/>
    </xf>
    <xf numFmtId="0" fontId="16" fillId="3" borderId="86" xfId="0" applyFont="1" applyFill="1" applyBorder="1" applyAlignment="1" applyProtection="1">
      <alignment horizontal="center" vertical="center"/>
      <protection locked="0"/>
    </xf>
    <xf numFmtId="185" fontId="20" fillId="6" borderId="107" xfId="0" applyNumberFormat="1" applyFont="1" applyFill="1" applyBorder="1" applyAlignment="1">
      <alignment horizontal="center" vertical="center"/>
    </xf>
    <xf numFmtId="0" fontId="20" fillId="4" borderId="103" xfId="0" applyFont="1" applyFill="1" applyBorder="1" applyAlignment="1">
      <alignment horizontal="center" vertical="center" shrinkToFit="1"/>
    </xf>
    <xf numFmtId="0" fontId="20" fillId="4" borderId="104" xfId="0" applyFont="1" applyFill="1" applyBorder="1" applyAlignment="1">
      <alignment horizontal="center" vertical="center" shrinkToFit="1"/>
    </xf>
    <xf numFmtId="0" fontId="20" fillId="4" borderId="105" xfId="0" applyFont="1" applyFill="1" applyBorder="1" applyAlignment="1">
      <alignment horizontal="center" vertical="center" shrinkToFit="1"/>
    </xf>
    <xf numFmtId="0" fontId="21" fillId="8" borderId="106" xfId="0" applyFont="1" applyFill="1" applyBorder="1" applyAlignment="1">
      <alignment horizontal="center"/>
    </xf>
    <xf numFmtId="0" fontId="36" fillId="8" borderId="0" xfId="0" applyFont="1" applyFill="1" applyAlignment="1">
      <alignment horizontal="left" vertical="center" wrapText="1"/>
    </xf>
    <xf numFmtId="0" fontId="20" fillId="0" borderId="107" xfId="0" applyFont="1" applyBorder="1" applyAlignment="1">
      <alignment horizontal="center" vertical="center" wrapText="1"/>
    </xf>
    <xf numFmtId="0" fontId="20" fillId="2" borderId="107" xfId="0" applyFont="1" applyFill="1" applyBorder="1" applyAlignment="1">
      <alignment horizontal="center" vertical="center" wrapText="1"/>
    </xf>
    <xf numFmtId="0" fontId="20" fillId="3" borderId="10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textRotation="255"/>
      <protection locked="0"/>
    </xf>
  </cellXfs>
  <cellStyles count="2">
    <cellStyle name="ハイパーリンク" xfId="1" builtinId="8"/>
    <cellStyle name="標準" xfId="0" builtinId="0"/>
  </cellStyles>
  <dxfs count="3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65299;&#12506;&#12540;&#12472;'!H2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478899</xdr:colOff>
      <xdr:row>17</xdr:row>
      <xdr:rowOff>50926</xdr:rowOff>
    </xdr:from>
    <xdr:to>
      <xdr:col>11</xdr:col>
      <xdr:colOff>95253</xdr:colOff>
      <xdr:row>21</xdr:row>
      <xdr:rowOff>122462</xdr:rowOff>
    </xdr:to>
    <xdr:grpSp>
      <xdr:nvGrpSpPr>
        <xdr:cNvPr id="2" name="グループ化 1"/>
        <xdr:cNvGrpSpPr/>
      </xdr:nvGrpSpPr>
      <xdr:grpSpPr>
        <a:xfrm>
          <a:off x="4860399" y="5022976"/>
          <a:ext cx="3397776" cy="976411"/>
          <a:chOff x="4955649" y="5348262"/>
          <a:chExt cx="3038949" cy="1073267"/>
        </a:xfrm>
      </xdr:grpSpPr>
      <xdr:cxnSp macro="">
        <xdr:nvCxnSpPr>
          <xdr:cNvPr id="3" name="カギ線コネクタ 2"/>
          <xdr:cNvCxnSpPr/>
        </xdr:nvCxnSpPr>
        <xdr:spPr>
          <a:xfrm>
            <a:off x="5311124" y="5510713"/>
            <a:ext cx="1713113" cy="910816"/>
          </a:xfrm>
          <a:prstGeom prst="bentConnector3">
            <a:avLst>
              <a:gd name="adj1" fmla="val 99735"/>
            </a:avLst>
          </a:prstGeom>
          <a:ln w="57150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正方形/長方形 4"/>
          <xdr:cNvSpPr/>
        </xdr:nvSpPr>
        <xdr:spPr>
          <a:xfrm>
            <a:off x="6885918" y="5505543"/>
            <a:ext cx="1108680" cy="779059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kumimoji="1" lang="ja-JP" altLang="en-US" sz="3200" b="1" cap="none" spc="0">
                <a:ln w="10160">
                  <a:solidFill>
                    <a:sysClr val="windowText" lastClr="000000"/>
                  </a:solidFill>
                  <a:prstDash val="solid"/>
                </a:ln>
                <a:solidFill>
                  <a:srgbClr val="FF0000"/>
                </a:solidFill>
                <a:effectLst>
                  <a:outerShdw blurRad="38100" dist="22860" dir="5400000" algn="tl" rotWithShape="0">
                    <a:srgbClr val="000000">
                      <a:alpha val="30000"/>
                    </a:srgbClr>
                  </a:outerShdw>
                </a:effectLst>
              </a:rPr>
              <a:t>記入</a:t>
            </a:r>
            <a:endParaRPr lang="ja-JP" altLang="en-US" sz="3200" b="1" cap="none" spc="0">
              <a:ln w="10160">
                <a:solidFill>
                  <a:sysClr val="windowText" lastClr="000000"/>
                </a:solidFill>
                <a:prstDash val="solid"/>
              </a:ln>
              <a:solidFill>
                <a:srgbClr val="FF0000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endParaRPr>
          </a:p>
        </xdr:txBody>
      </xdr:sp>
      <xdr:cxnSp macro="">
        <xdr:nvCxnSpPr>
          <xdr:cNvPr id="9" name="直線コネクタ 8"/>
          <xdr:cNvCxnSpPr/>
        </xdr:nvCxnSpPr>
        <xdr:spPr>
          <a:xfrm flipV="1">
            <a:off x="4955649" y="5348347"/>
            <a:ext cx="359686" cy="4215"/>
          </a:xfrm>
          <a:prstGeom prst="line">
            <a:avLst/>
          </a:prstGeom>
          <a:ln w="571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/>
        </xdr:nvCxnSpPr>
        <xdr:spPr>
          <a:xfrm rot="5400000" flipV="1">
            <a:off x="5122997" y="5524552"/>
            <a:ext cx="356796" cy="4215"/>
          </a:xfrm>
          <a:prstGeom prst="line">
            <a:avLst/>
          </a:prstGeom>
          <a:ln w="571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直線コネクタ 10"/>
          <xdr:cNvCxnSpPr/>
        </xdr:nvCxnSpPr>
        <xdr:spPr>
          <a:xfrm flipV="1">
            <a:off x="4955649" y="5677193"/>
            <a:ext cx="359686" cy="4215"/>
          </a:xfrm>
          <a:prstGeom prst="line">
            <a:avLst/>
          </a:prstGeom>
          <a:ln w="571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0</xdr:colOff>
      <xdr:row>39</xdr:row>
      <xdr:rowOff>0</xdr:rowOff>
    </xdr:from>
    <xdr:to>
      <xdr:col>10</xdr:col>
      <xdr:colOff>13607</xdr:colOff>
      <xdr:row>39</xdr:row>
      <xdr:rowOff>217715</xdr:rowOff>
    </xdr:to>
    <xdr:cxnSp macro="">
      <xdr:nvCxnSpPr>
        <xdr:cNvPr id="12" name="カギ線コネクタ 11"/>
        <xdr:cNvCxnSpPr/>
      </xdr:nvCxnSpPr>
      <xdr:spPr>
        <a:xfrm>
          <a:off x="5129893" y="11470821"/>
          <a:ext cx="1483178" cy="217715"/>
        </a:xfrm>
        <a:prstGeom prst="bentConnector3">
          <a:avLst>
            <a:gd name="adj1" fmla="val 1945"/>
          </a:avLst>
        </a:prstGeom>
        <a:ln w="571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204106</xdr:colOff>
      <xdr:row>20</xdr:row>
      <xdr:rowOff>95251</xdr:rowOff>
    </xdr:from>
    <xdr:to>
      <xdr:col>10</xdr:col>
      <xdr:colOff>617697</xdr:colOff>
      <xdr:row>20</xdr:row>
      <xdr:rowOff>98877</xdr:rowOff>
    </xdr:to>
    <xdr:cxnSp macro="">
      <xdr:nvCxnSpPr>
        <xdr:cNvPr id="14" name="直線コネクタ 13"/>
        <xdr:cNvCxnSpPr/>
      </xdr:nvCxnSpPr>
      <xdr:spPr>
        <a:xfrm flipV="1">
          <a:off x="6803570" y="6068787"/>
          <a:ext cx="413591" cy="3626"/>
        </a:xfrm>
        <a:prstGeom prst="line">
          <a:avLst/>
        </a:prstGeom>
        <a:ln w="571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80161</xdr:colOff>
      <xdr:row>1</xdr:row>
      <xdr:rowOff>95155</xdr:rowOff>
    </xdr:from>
    <xdr:to>
      <xdr:col>31</xdr:col>
      <xdr:colOff>245199</xdr:colOff>
      <xdr:row>1</xdr:row>
      <xdr:rowOff>325358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8624369" y="335638"/>
          <a:ext cx="1084530" cy="230203"/>
        </a:xfrm>
        <a:prstGeom prst="round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100"/>
            <a:t>３ページへ戻る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18"/>
  <sheetViews>
    <sheetView tabSelected="1" zoomScaleNormal="100" workbookViewId="0">
      <selection activeCell="C3" sqref="C3:E3"/>
    </sheetView>
  </sheetViews>
  <sheetFormatPr defaultColWidth="0" defaultRowHeight="13.5" zeroHeight="1"/>
  <cols>
    <col min="1" max="6" width="9" style="3" customWidth="1"/>
    <col min="7" max="7" width="11.625" style="3" customWidth="1"/>
    <col min="8" max="9" width="9" style="3" customWidth="1"/>
    <col min="10" max="10" width="3.5" style="3" customWidth="1"/>
    <col min="11" max="11" width="3.75" style="3" customWidth="1"/>
    <col min="12" max="12" width="8.5" style="3" customWidth="1"/>
    <col min="13" max="16384" width="9" style="3" hidden="1"/>
  </cols>
  <sheetData>
    <row r="1" spans="1:19" s="104" customFormat="1" ht="18">
      <c r="A1" s="165"/>
      <c r="B1" s="165"/>
      <c r="C1" s="166" t="str">
        <f ca="1">作業用シート!E2</f>
        <v>令和3(2021)年度</v>
      </c>
      <c r="D1" s="102" t="s">
        <v>387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9" s="104" customFormat="1">
      <c r="A2" s="103"/>
      <c r="O2" s="144" t="s">
        <v>365</v>
      </c>
    </row>
    <row r="3" spans="1:19" s="104" customFormat="1" ht="24.75" customHeight="1">
      <c r="A3" s="103"/>
      <c r="B3" s="104" t="s">
        <v>28</v>
      </c>
      <c r="C3" s="187" t="s">
        <v>107</v>
      </c>
      <c r="D3" s="187"/>
      <c r="E3" s="187"/>
      <c r="G3" s="104" t="s">
        <v>29</v>
      </c>
      <c r="H3" s="186"/>
      <c r="I3" s="186"/>
      <c r="J3" s="186"/>
      <c r="K3" s="104" t="s">
        <v>30</v>
      </c>
      <c r="O3" s="144" t="str">
        <f>IF(C3="選択してください。","",INDEX(学校名,MATCH($C$3,$F44:$F118,0),1))</f>
        <v/>
      </c>
      <c r="P3" s="104" t="str">
        <f>IF(C3="選択してください。","",INDEX(学校名,MATCH($C$3,$F44:$F118,0),2))</f>
        <v/>
      </c>
      <c r="Q3" s="104" t="str">
        <f>IF(C3="選択してください。","",INDEX(学校名,MATCH($C$3,$F44:$F118,0),7))</f>
        <v/>
      </c>
      <c r="R3" s="104" t="str">
        <f>IF(C3="選択してください。","",INDEX(学校名,MATCH($C$3,$F44:$F118,0),5))</f>
        <v/>
      </c>
      <c r="S3" s="104" t="str">
        <f>P3&amp;"の"&amp;R3</f>
        <v>の</v>
      </c>
    </row>
    <row r="4" spans="1:19" s="104" customFormat="1" ht="17.25">
      <c r="A4" s="103"/>
      <c r="C4" s="105"/>
      <c r="D4" s="105"/>
      <c r="E4" s="105"/>
      <c r="H4" s="106"/>
      <c r="I4" s="106"/>
    </row>
    <row r="5" spans="1:19" s="104" customFormat="1" ht="24" customHeight="1">
      <c r="A5" s="103"/>
      <c r="B5" s="104" t="s">
        <v>254</v>
      </c>
      <c r="C5" s="193"/>
      <c r="D5" s="193"/>
      <c r="E5" s="193"/>
      <c r="G5" s="104" t="s">
        <v>152</v>
      </c>
      <c r="H5" s="186"/>
      <c r="I5" s="186"/>
      <c r="J5" s="186"/>
    </row>
    <row r="6" spans="1:19" s="104" customFormat="1">
      <c r="A6" s="103"/>
    </row>
    <row r="7" spans="1:19" s="104" customFormat="1">
      <c r="A7" s="103"/>
    </row>
    <row r="8" spans="1:19" s="104" customFormat="1" ht="17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</row>
    <row r="9" spans="1:19" s="104" customFormat="1">
      <c r="A9" s="103"/>
    </row>
    <row r="10" spans="1:19" s="104" customFormat="1" ht="21.75" customHeight="1">
      <c r="A10" s="192" t="s">
        <v>108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08"/>
      <c r="N10" s="108"/>
      <c r="O10" s="108"/>
    </row>
    <row r="11" spans="1:19" s="104" customFormat="1" ht="21.75" customHeight="1">
      <c r="A11" s="108" t="s">
        <v>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</row>
    <row r="12" spans="1:19" s="104" customFormat="1" ht="21.75" customHeight="1">
      <c r="A12" s="109" t="s">
        <v>391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9" s="104" customFormat="1" ht="21.75" customHeight="1">
      <c r="A13" s="109" t="s">
        <v>367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</row>
    <row r="14" spans="1:19" s="104" customFormat="1" ht="21.75" customHeight="1">
      <c r="A14" s="109" t="s">
        <v>1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</row>
    <row r="15" spans="1:19" s="104" customFormat="1" ht="21.75" customHeight="1">
      <c r="A15" s="108" t="s">
        <v>410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1:19" s="104" customFormat="1" ht="21.75" customHeight="1">
      <c r="A16" s="110" t="s">
        <v>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1:12" s="104" customFormat="1" ht="21.75" customHeight="1"/>
    <row r="18" spans="1:12" s="104" customFormat="1" ht="14.25">
      <c r="A18" s="111"/>
    </row>
    <row r="19" spans="1:12" s="104" customFormat="1" ht="20.25" customHeight="1">
      <c r="A19" s="112" t="str">
        <f ca="1">"〇　"&amp;作業用シート!E2&amp;"，"&amp;作業用シート!F2&amp;"研究指定，研究大会，発表等の予定がありますか。"</f>
        <v>〇　令和3(2021)年度，令和4(2022)年度研究指定，研究大会，発表等の予定がありますか。</v>
      </c>
    </row>
    <row r="20" spans="1:12" s="104" customFormat="1" ht="14.25">
      <c r="A20" s="112"/>
    </row>
    <row r="21" spans="1:12" s="104" customFormat="1" ht="29.25" customHeight="1">
      <c r="A21" s="112"/>
      <c r="B21" s="191" t="s">
        <v>107</v>
      </c>
      <c r="C21" s="191"/>
    </row>
    <row r="22" spans="1:12" s="104" customFormat="1" ht="15" thickBot="1">
      <c r="A22" s="112"/>
      <c r="B22" s="104" t="s">
        <v>111</v>
      </c>
    </row>
    <row r="23" spans="1:12" s="104" customFormat="1" ht="23.25" customHeight="1" thickBot="1">
      <c r="A23" s="188" t="s">
        <v>3</v>
      </c>
      <c r="B23" s="189"/>
      <c r="C23" s="189"/>
      <c r="D23" s="189"/>
      <c r="E23" s="190"/>
      <c r="F23" s="197" t="s">
        <v>4</v>
      </c>
      <c r="G23" s="197"/>
      <c r="H23" s="201" t="s">
        <v>5</v>
      </c>
      <c r="I23" s="202"/>
    </row>
    <row r="24" spans="1:12" s="104" customFormat="1" ht="30" customHeight="1" thickTop="1">
      <c r="A24" s="211"/>
      <c r="B24" s="212"/>
      <c r="C24" s="212"/>
      <c r="D24" s="212"/>
      <c r="E24" s="213"/>
      <c r="F24" s="198"/>
      <c r="G24" s="198"/>
      <c r="H24" s="203" t="s">
        <v>107</v>
      </c>
      <c r="I24" s="204"/>
    </row>
    <row r="25" spans="1:12" s="104" customFormat="1" ht="30" customHeight="1">
      <c r="A25" s="214"/>
      <c r="B25" s="215"/>
      <c r="C25" s="215"/>
      <c r="D25" s="215"/>
      <c r="E25" s="216"/>
      <c r="F25" s="199"/>
      <c r="G25" s="199"/>
      <c r="H25" s="205" t="s">
        <v>107</v>
      </c>
      <c r="I25" s="206"/>
    </row>
    <row r="26" spans="1:12" s="104" customFormat="1" ht="30" customHeight="1" thickBot="1">
      <c r="A26" s="217"/>
      <c r="B26" s="218"/>
      <c r="C26" s="218"/>
      <c r="D26" s="218"/>
      <c r="E26" s="219"/>
      <c r="F26" s="200"/>
      <c r="G26" s="200"/>
      <c r="H26" s="207" t="s">
        <v>107</v>
      </c>
      <c r="I26" s="208"/>
    </row>
    <row r="27" spans="1:12" s="104" customFormat="1" ht="29.25" customHeight="1"/>
    <row r="28" spans="1:12" s="104" customFormat="1" ht="21">
      <c r="A28" s="209" t="s">
        <v>103</v>
      </c>
      <c r="B28" s="209"/>
      <c r="C28" s="209"/>
      <c r="D28" s="209"/>
      <c r="E28" s="209"/>
      <c r="F28" s="209"/>
      <c r="G28" s="209"/>
      <c r="H28" s="209"/>
      <c r="I28" s="209"/>
      <c r="J28" s="209"/>
      <c r="K28" s="209"/>
      <c r="L28" s="209"/>
    </row>
    <row r="29" spans="1:12" s="104" customFormat="1">
      <c r="A29" s="210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</row>
    <row r="30" spans="1:12" s="104" customFormat="1" ht="17.25">
      <c r="A30" s="113" t="s">
        <v>112</v>
      </c>
      <c r="B30" s="113"/>
      <c r="C30" s="113"/>
      <c r="D30" s="113"/>
      <c r="E30" s="113"/>
      <c r="F30" s="113"/>
      <c r="G30" s="113"/>
      <c r="H30" s="220" t="s">
        <v>107</v>
      </c>
      <c r="I30" s="220"/>
      <c r="J30" s="113"/>
      <c r="K30" s="113"/>
      <c r="L30" s="3"/>
    </row>
    <row r="31" spans="1:12" s="104" customFormat="1" ht="14.25">
      <c r="A31" s="114"/>
    </row>
    <row r="32" spans="1:12" s="104" customFormat="1" ht="14.25" thickBot="1">
      <c r="A32" s="221" t="s">
        <v>418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</row>
    <row r="33" spans="1:12" s="104" customFormat="1" ht="150" customHeight="1" thickBot="1">
      <c r="A33" s="194"/>
      <c r="B33" s="195"/>
      <c r="C33" s="195"/>
      <c r="D33" s="195"/>
      <c r="E33" s="195"/>
      <c r="F33" s="195"/>
      <c r="G33" s="195"/>
      <c r="H33" s="195"/>
      <c r="I33" s="195"/>
      <c r="J33" s="195"/>
      <c r="K33" s="195"/>
      <c r="L33" s="196"/>
    </row>
    <row r="34" spans="1:12" s="104" customFormat="1" ht="22.5" customHeight="1">
      <c r="A34" s="104" t="s">
        <v>417</v>
      </c>
    </row>
    <row r="35" spans="1:12" hidden="1">
      <c r="A35" s="1"/>
    </row>
    <row r="36" spans="1:12" hidden="1"/>
    <row r="37" spans="1:12" hidden="1"/>
    <row r="38" spans="1:12" hidden="1"/>
    <row r="39" spans="1:12" hidden="1"/>
    <row r="40" spans="1:12" hidden="1">
      <c r="A40" s="1"/>
    </row>
    <row r="41" spans="1:12" hidden="1"/>
    <row r="42" spans="1:12" hidden="1"/>
    <row r="43" spans="1:12" hidden="1">
      <c r="F43" s="3" t="s">
        <v>107</v>
      </c>
      <c r="I43" s="3" t="s">
        <v>107</v>
      </c>
      <c r="L43" s="3" t="s">
        <v>107</v>
      </c>
    </row>
    <row r="44" spans="1:12" hidden="1">
      <c r="A44" s="3">
        <v>1</v>
      </c>
      <c r="B44" s="3" t="s">
        <v>31</v>
      </c>
      <c r="C44" s="3" t="s">
        <v>101</v>
      </c>
      <c r="D44" s="3" t="s">
        <v>33</v>
      </c>
      <c r="E44" s="3" t="s">
        <v>32</v>
      </c>
      <c r="F44" s="3" t="str">
        <f>B44&amp;C44&amp;D44&amp;E44</f>
        <v>浜田市立原井小学校</v>
      </c>
      <c r="G44" s="3" t="s">
        <v>264</v>
      </c>
      <c r="I44" s="3" t="s">
        <v>109</v>
      </c>
      <c r="L44" s="3" t="s">
        <v>221</v>
      </c>
    </row>
    <row r="45" spans="1:12" hidden="1">
      <c r="A45" s="3">
        <v>2</v>
      </c>
      <c r="B45" s="3" t="s">
        <v>31</v>
      </c>
      <c r="C45" s="3" t="s">
        <v>101</v>
      </c>
      <c r="D45" s="3" t="s">
        <v>34</v>
      </c>
      <c r="E45" s="3" t="s">
        <v>32</v>
      </c>
      <c r="F45" s="3" t="str">
        <f t="shared" ref="F45:F108" si="0">B45&amp;C45&amp;D45&amp;E45</f>
        <v>浜田市立雲雀丘小学校</v>
      </c>
      <c r="G45" s="3" t="s">
        <v>265</v>
      </c>
      <c r="I45" s="3" t="s">
        <v>110</v>
      </c>
      <c r="L45" s="3" t="s">
        <v>225</v>
      </c>
    </row>
    <row r="46" spans="1:12" hidden="1">
      <c r="A46" s="3">
        <v>3</v>
      </c>
      <c r="B46" s="3" t="s">
        <v>31</v>
      </c>
      <c r="C46" s="3" t="s">
        <v>101</v>
      </c>
      <c r="D46" s="3" t="s">
        <v>35</v>
      </c>
      <c r="E46" s="3" t="s">
        <v>32</v>
      </c>
      <c r="F46" s="3" t="str">
        <f t="shared" si="0"/>
        <v>浜田市立松原小学校</v>
      </c>
      <c r="G46" s="3" t="s">
        <v>266</v>
      </c>
      <c r="L46" s="3" t="s">
        <v>222</v>
      </c>
    </row>
    <row r="47" spans="1:12" hidden="1">
      <c r="A47" s="3">
        <v>4</v>
      </c>
      <c r="B47" s="3" t="s">
        <v>31</v>
      </c>
      <c r="C47" s="3" t="s">
        <v>101</v>
      </c>
      <c r="D47" s="3" t="s">
        <v>36</v>
      </c>
      <c r="E47" s="3" t="s">
        <v>32</v>
      </c>
      <c r="F47" s="3" t="str">
        <f t="shared" si="0"/>
        <v>浜田市立石見小学校</v>
      </c>
      <c r="G47" s="3" t="s">
        <v>267</v>
      </c>
      <c r="L47" s="3" t="s">
        <v>223</v>
      </c>
    </row>
    <row r="48" spans="1:12" hidden="1">
      <c r="A48" s="3">
        <v>5</v>
      </c>
      <c r="B48" s="3" t="s">
        <v>31</v>
      </c>
      <c r="C48" s="3" t="s">
        <v>101</v>
      </c>
      <c r="D48" s="3" t="s">
        <v>37</v>
      </c>
      <c r="E48" s="3" t="s">
        <v>32</v>
      </c>
      <c r="F48" s="3" t="str">
        <f t="shared" si="0"/>
        <v>浜田市立美川小学校</v>
      </c>
      <c r="G48" s="3" t="s">
        <v>268</v>
      </c>
      <c r="L48" s="3" t="s">
        <v>224</v>
      </c>
    </row>
    <row r="49" spans="1:12" hidden="1">
      <c r="A49" s="3">
        <v>6</v>
      </c>
      <c r="B49" s="3" t="s">
        <v>31</v>
      </c>
      <c r="C49" s="3" t="s">
        <v>101</v>
      </c>
      <c r="D49" s="3" t="s">
        <v>38</v>
      </c>
      <c r="E49" s="3" t="s">
        <v>32</v>
      </c>
      <c r="F49" s="3" t="str">
        <f t="shared" si="0"/>
        <v>浜田市立周布小学校</v>
      </c>
      <c r="G49" s="3" t="s">
        <v>269</v>
      </c>
      <c r="L49" s="3" t="s">
        <v>226</v>
      </c>
    </row>
    <row r="50" spans="1:12" hidden="1">
      <c r="A50" s="3">
        <v>7</v>
      </c>
      <c r="B50" s="3" t="s">
        <v>31</v>
      </c>
      <c r="C50" s="3" t="s">
        <v>101</v>
      </c>
      <c r="D50" s="3" t="s">
        <v>39</v>
      </c>
      <c r="E50" s="3" t="s">
        <v>32</v>
      </c>
      <c r="F50" s="3" t="str">
        <f t="shared" si="0"/>
        <v>浜田市立長浜小学校</v>
      </c>
      <c r="G50" s="3" t="s">
        <v>270</v>
      </c>
      <c r="L50" s="3" t="s">
        <v>227</v>
      </c>
    </row>
    <row r="51" spans="1:12" hidden="1">
      <c r="A51" s="3">
        <v>8</v>
      </c>
      <c r="B51" s="3" t="s">
        <v>31</v>
      </c>
      <c r="C51" s="3" t="s">
        <v>101</v>
      </c>
      <c r="D51" s="3" t="s">
        <v>40</v>
      </c>
      <c r="E51" s="3" t="s">
        <v>32</v>
      </c>
      <c r="F51" s="3" t="str">
        <f t="shared" si="0"/>
        <v>浜田市立国府小学校</v>
      </c>
      <c r="G51" s="3" t="s">
        <v>271</v>
      </c>
      <c r="L51" s="3" t="s">
        <v>229</v>
      </c>
    </row>
    <row r="52" spans="1:12" hidden="1">
      <c r="A52" s="3">
        <v>9</v>
      </c>
      <c r="B52" s="3" t="s">
        <v>31</v>
      </c>
      <c r="C52" s="3" t="s">
        <v>101</v>
      </c>
      <c r="D52" s="3" t="s">
        <v>41</v>
      </c>
      <c r="E52" s="3" t="s">
        <v>32</v>
      </c>
      <c r="F52" s="3" t="str">
        <f t="shared" si="0"/>
        <v>浜田市立三階小学校</v>
      </c>
      <c r="G52" s="3" t="s">
        <v>272</v>
      </c>
      <c r="L52" s="3" t="s">
        <v>228</v>
      </c>
    </row>
    <row r="53" spans="1:12" hidden="1">
      <c r="A53" s="3">
        <v>10</v>
      </c>
      <c r="B53" s="3" t="s">
        <v>31</v>
      </c>
      <c r="C53" s="3" t="s">
        <v>101</v>
      </c>
      <c r="D53" s="3" t="s">
        <v>42</v>
      </c>
      <c r="E53" s="3" t="s">
        <v>32</v>
      </c>
      <c r="F53" s="3" t="str">
        <f t="shared" si="0"/>
        <v>浜田市立雲城小学校</v>
      </c>
      <c r="G53" s="3" t="s">
        <v>273</v>
      </c>
      <c r="L53" s="3" t="s">
        <v>230</v>
      </c>
    </row>
    <row r="54" spans="1:12" hidden="1">
      <c r="A54" s="3">
        <v>11</v>
      </c>
      <c r="B54" s="3" t="s">
        <v>31</v>
      </c>
      <c r="C54" s="3" t="s">
        <v>101</v>
      </c>
      <c r="D54" s="3" t="s">
        <v>43</v>
      </c>
      <c r="E54" s="3" t="s">
        <v>32</v>
      </c>
      <c r="F54" s="3" t="str">
        <f t="shared" si="0"/>
        <v>浜田市立今福小学校</v>
      </c>
      <c r="G54" s="3" t="s">
        <v>274</v>
      </c>
      <c r="L54" s="3" t="s">
        <v>231</v>
      </c>
    </row>
    <row r="55" spans="1:12" hidden="1">
      <c r="A55" s="3">
        <v>12</v>
      </c>
      <c r="B55" s="3" t="s">
        <v>31</v>
      </c>
      <c r="C55" s="3" t="s">
        <v>101</v>
      </c>
      <c r="D55" s="3" t="s">
        <v>44</v>
      </c>
      <c r="E55" s="3" t="s">
        <v>32</v>
      </c>
      <c r="F55" s="3" t="str">
        <f t="shared" si="0"/>
        <v>浜田市立波佐小学校</v>
      </c>
      <c r="G55" s="3" t="s">
        <v>275</v>
      </c>
      <c r="L55" s="3" t="s">
        <v>232</v>
      </c>
    </row>
    <row r="56" spans="1:12" hidden="1">
      <c r="A56" s="3">
        <v>13</v>
      </c>
      <c r="B56" s="3" t="s">
        <v>31</v>
      </c>
      <c r="C56" s="3" t="s">
        <v>101</v>
      </c>
      <c r="D56" s="3" t="s">
        <v>45</v>
      </c>
      <c r="E56" s="3" t="s">
        <v>32</v>
      </c>
      <c r="F56" s="3" t="str">
        <f t="shared" si="0"/>
        <v>浜田市立旭小学校</v>
      </c>
      <c r="G56" s="3" t="s">
        <v>276</v>
      </c>
      <c r="L56" s="3" t="s">
        <v>233</v>
      </c>
    </row>
    <row r="57" spans="1:12" hidden="1">
      <c r="A57" s="3">
        <v>14</v>
      </c>
      <c r="B57" s="3" t="s">
        <v>31</v>
      </c>
      <c r="C57" s="3" t="s">
        <v>101</v>
      </c>
      <c r="D57" s="3" t="s">
        <v>46</v>
      </c>
      <c r="E57" s="3" t="s">
        <v>32</v>
      </c>
      <c r="F57" s="3" t="str">
        <f t="shared" si="0"/>
        <v>浜田市立弥栄小学校</v>
      </c>
      <c r="G57" s="3" t="s">
        <v>277</v>
      </c>
      <c r="L57" s="3" t="s">
        <v>262</v>
      </c>
    </row>
    <row r="58" spans="1:12" hidden="1">
      <c r="A58" s="3">
        <v>15</v>
      </c>
      <c r="B58" s="3" t="s">
        <v>31</v>
      </c>
      <c r="C58" s="3" t="s">
        <v>101</v>
      </c>
      <c r="D58" s="3" t="s">
        <v>47</v>
      </c>
      <c r="E58" s="3" t="s">
        <v>32</v>
      </c>
      <c r="F58" s="3" t="str">
        <f t="shared" si="0"/>
        <v>浜田市立三隅小学校</v>
      </c>
      <c r="G58" s="3" t="s">
        <v>278</v>
      </c>
      <c r="L58" s="3" t="s">
        <v>234</v>
      </c>
    </row>
    <row r="59" spans="1:12" hidden="1">
      <c r="A59" s="3">
        <v>16</v>
      </c>
      <c r="B59" s="3" t="s">
        <v>31</v>
      </c>
      <c r="C59" s="3" t="s">
        <v>101</v>
      </c>
      <c r="D59" s="3" t="s">
        <v>48</v>
      </c>
      <c r="E59" s="3" t="s">
        <v>32</v>
      </c>
      <c r="F59" s="3" t="str">
        <f t="shared" si="0"/>
        <v>浜田市立岡見小学校</v>
      </c>
      <c r="G59" s="3" t="s">
        <v>279</v>
      </c>
      <c r="L59" s="3" t="s">
        <v>235</v>
      </c>
    </row>
    <row r="60" spans="1:12" hidden="1">
      <c r="A60" s="3">
        <v>17</v>
      </c>
      <c r="B60" s="3" t="s">
        <v>49</v>
      </c>
      <c r="C60" s="3" t="s">
        <v>101</v>
      </c>
      <c r="D60" s="3" t="s">
        <v>50</v>
      </c>
      <c r="E60" s="3" t="s">
        <v>32</v>
      </c>
      <c r="F60" s="3" t="str">
        <f t="shared" si="0"/>
        <v>大田市立大田小学校</v>
      </c>
      <c r="G60" s="3" t="s">
        <v>280</v>
      </c>
      <c r="L60" s="3" t="s">
        <v>236</v>
      </c>
    </row>
    <row r="61" spans="1:12" hidden="1">
      <c r="A61" s="3">
        <v>18</v>
      </c>
      <c r="B61" s="3" t="s">
        <v>49</v>
      </c>
      <c r="C61" s="3" t="s">
        <v>101</v>
      </c>
      <c r="D61" s="3" t="s">
        <v>51</v>
      </c>
      <c r="E61" s="3" t="s">
        <v>32</v>
      </c>
      <c r="F61" s="3" t="str">
        <f t="shared" si="0"/>
        <v>大田市立長久小学校</v>
      </c>
      <c r="G61" s="3" t="s">
        <v>281</v>
      </c>
      <c r="L61" s="3" t="s">
        <v>378</v>
      </c>
    </row>
    <row r="62" spans="1:12" hidden="1">
      <c r="A62" s="3">
        <v>19</v>
      </c>
      <c r="B62" s="3" t="s">
        <v>49</v>
      </c>
      <c r="C62" s="3" t="s">
        <v>101</v>
      </c>
      <c r="D62" s="3" t="s">
        <v>52</v>
      </c>
      <c r="E62" s="3" t="s">
        <v>32</v>
      </c>
      <c r="F62" s="3" t="str">
        <f t="shared" si="0"/>
        <v>大田市立五十猛小学校</v>
      </c>
      <c r="G62" s="3" t="s">
        <v>282</v>
      </c>
      <c r="L62" s="3" t="s">
        <v>245</v>
      </c>
    </row>
    <row r="63" spans="1:12" hidden="1">
      <c r="A63" s="3">
        <v>20</v>
      </c>
      <c r="B63" s="3" t="s">
        <v>49</v>
      </c>
      <c r="C63" s="3" t="s">
        <v>101</v>
      </c>
      <c r="D63" s="3" t="s">
        <v>53</v>
      </c>
      <c r="E63" s="3" t="s">
        <v>32</v>
      </c>
      <c r="F63" s="3" t="str">
        <f t="shared" si="0"/>
        <v>大田市立静間小学校</v>
      </c>
      <c r="G63" s="3" t="s">
        <v>283</v>
      </c>
    </row>
    <row r="64" spans="1:12" hidden="1">
      <c r="A64" s="3">
        <v>21</v>
      </c>
      <c r="B64" s="3" t="s">
        <v>49</v>
      </c>
      <c r="C64" s="3" t="s">
        <v>101</v>
      </c>
      <c r="D64" s="3" t="s">
        <v>54</v>
      </c>
      <c r="E64" s="3" t="s">
        <v>32</v>
      </c>
      <c r="F64" s="3" t="str">
        <f t="shared" si="0"/>
        <v>大田市立鳥井小学校</v>
      </c>
      <c r="G64" s="3" t="s">
        <v>284</v>
      </c>
    </row>
    <row r="65" spans="1:7" hidden="1">
      <c r="A65" s="3">
        <v>22</v>
      </c>
      <c r="B65" s="3" t="s">
        <v>49</v>
      </c>
      <c r="C65" s="3" t="s">
        <v>101</v>
      </c>
      <c r="D65" s="3" t="s">
        <v>55</v>
      </c>
      <c r="E65" s="3" t="s">
        <v>32</v>
      </c>
      <c r="F65" s="3" t="str">
        <f t="shared" si="0"/>
        <v>大田市立久手小学校</v>
      </c>
      <c r="G65" s="3" t="s">
        <v>285</v>
      </c>
    </row>
    <row r="66" spans="1:7" hidden="1">
      <c r="A66" s="3">
        <v>23</v>
      </c>
      <c r="B66" s="3" t="s">
        <v>49</v>
      </c>
      <c r="C66" s="3" t="s">
        <v>101</v>
      </c>
      <c r="D66" s="3" t="s">
        <v>56</v>
      </c>
      <c r="E66" s="3" t="s">
        <v>32</v>
      </c>
      <c r="F66" s="3" t="str">
        <f t="shared" si="0"/>
        <v>大田市立朝波小学校</v>
      </c>
      <c r="G66" s="3" t="s">
        <v>286</v>
      </c>
    </row>
    <row r="67" spans="1:7" hidden="1">
      <c r="A67" s="3">
        <v>24</v>
      </c>
      <c r="B67" s="3" t="s">
        <v>49</v>
      </c>
      <c r="C67" s="3" t="s">
        <v>101</v>
      </c>
      <c r="D67" s="3" t="s">
        <v>57</v>
      </c>
      <c r="E67" s="3" t="s">
        <v>32</v>
      </c>
      <c r="F67" s="3" t="str">
        <f t="shared" si="0"/>
        <v>大田市立北三瓶小学校</v>
      </c>
      <c r="G67" s="3" t="s">
        <v>287</v>
      </c>
    </row>
    <row r="68" spans="1:7" hidden="1">
      <c r="A68" s="3">
        <v>25</v>
      </c>
      <c r="B68" s="3" t="s">
        <v>49</v>
      </c>
      <c r="C68" s="3" t="s">
        <v>101</v>
      </c>
      <c r="D68" s="3" t="s">
        <v>58</v>
      </c>
      <c r="E68" s="3" t="s">
        <v>32</v>
      </c>
      <c r="F68" s="3" t="str">
        <f t="shared" si="0"/>
        <v>大田市立志学小学校</v>
      </c>
      <c r="G68" s="3" t="s">
        <v>288</v>
      </c>
    </row>
    <row r="69" spans="1:7" hidden="1">
      <c r="A69" s="3">
        <v>26</v>
      </c>
      <c r="B69" s="3" t="s">
        <v>49</v>
      </c>
      <c r="C69" s="3" t="s">
        <v>101</v>
      </c>
      <c r="D69" s="3" t="s">
        <v>59</v>
      </c>
      <c r="E69" s="3" t="s">
        <v>32</v>
      </c>
      <c r="F69" s="3" t="str">
        <f t="shared" si="0"/>
        <v>大田市立池田小学校</v>
      </c>
      <c r="G69" s="3" t="s">
        <v>289</v>
      </c>
    </row>
    <row r="70" spans="1:7" hidden="1">
      <c r="A70" s="3">
        <v>27</v>
      </c>
      <c r="B70" s="3" t="s">
        <v>49</v>
      </c>
      <c r="C70" s="3" t="s">
        <v>101</v>
      </c>
      <c r="D70" s="3" t="s">
        <v>60</v>
      </c>
      <c r="E70" s="3" t="s">
        <v>32</v>
      </c>
      <c r="F70" s="3" t="str">
        <f t="shared" si="0"/>
        <v>大田市立川合小学校</v>
      </c>
      <c r="G70" s="3" t="s">
        <v>290</v>
      </c>
    </row>
    <row r="71" spans="1:7" hidden="1">
      <c r="A71" s="3">
        <v>28</v>
      </c>
      <c r="B71" s="3" t="s">
        <v>49</v>
      </c>
      <c r="C71" s="3" t="s">
        <v>101</v>
      </c>
      <c r="D71" s="3" t="s">
        <v>61</v>
      </c>
      <c r="E71" s="3" t="s">
        <v>32</v>
      </c>
      <c r="F71" s="3" t="str">
        <f t="shared" si="0"/>
        <v>大田市立久屋小学校</v>
      </c>
      <c r="G71" s="3" t="s">
        <v>291</v>
      </c>
    </row>
    <row r="72" spans="1:7" hidden="1">
      <c r="A72" s="3">
        <v>29</v>
      </c>
      <c r="B72" s="3" t="s">
        <v>49</v>
      </c>
      <c r="C72" s="3" t="s">
        <v>101</v>
      </c>
      <c r="D72" s="3" t="s">
        <v>62</v>
      </c>
      <c r="E72" s="3" t="s">
        <v>32</v>
      </c>
      <c r="F72" s="3" t="str">
        <f t="shared" si="0"/>
        <v>大田市立大森小学校</v>
      </c>
      <c r="G72" s="3" t="s">
        <v>292</v>
      </c>
    </row>
    <row r="73" spans="1:7" hidden="1">
      <c r="A73" s="3">
        <v>30</v>
      </c>
      <c r="B73" s="3" t="s">
        <v>49</v>
      </c>
      <c r="C73" s="3" t="s">
        <v>101</v>
      </c>
      <c r="D73" s="3" t="s">
        <v>63</v>
      </c>
      <c r="E73" s="3" t="s">
        <v>32</v>
      </c>
      <c r="F73" s="3" t="str">
        <f t="shared" si="0"/>
        <v>大田市立高山小学校</v>
      </c>
      <c r="G73" s="3" t="s">
        <v>293</v>
      </c>
    </row>
    <row r="74" spans="1:7" hidden="1">
      <c r="A74" s="3">
        <v>31</v>
      </c>
      <c r="B74" s="3" t="s">
        <v>49</v>
      </c>
      <c r="C74" s="3" t="s">
        <v>101</v>
      </c>
      <c r="D74" s="3" t="s">
        <v>64</v>
      </c>
      <c r="E74" s="3" t="s">
        <v>32</v>
      </c>
      <c r="F74" s="3" t="str">
        <f t="shared" si="0"/>
        <v>大田市立温泉津小学校</v>
      </c>
      <c r="G74" s="3" t="s">
        <v>294</v>
      </c>
    </row>
    <row r="75" spans="1:7" hidden="1">
      <c r="A75" s="3">
        <v>32</v>
      </c>
      <c r="B75" s="3" t="s">
        <v>49</v>
      </c>
      <c r="C75" s="3" t="s">
        <v>101</v>
      </c>
      <c r="D75" s="3" t="s">
        <v>65</v>
      </c>
      <c r="E75" s="3" t="s">
        <v>32</v>
      </c>
      <c r="F75" s="3" t="str">
        <f t="shared" si="0"/>
        <v>大田市立仁摩小学校</v>
      </c>
      <c r="G75" s="3" t="s">
        <v>295</v>
      </c>
    </row>
    <row r="76" spans="1:7" hidden="1">
      <c r="A76" s="3">
        <v>33</v>
      </c>
      <c r="B76" s="3" t="s">
        <v>66</v>
      </c>
      <c r="C76" s="3" t="s">
        <v>101</v>
      </c>
      <c r="D76" s="3" t="s">
        <v>67</v>
      </c>
      <c r="E76" s="3" t="s">
        <v>32</v>
      </c>
      <c r="F76" s="3" t="str">
        <f t="shared" si="0"/>
        <v>江津市立郷田小学校</v>
      </c>
      <c r="G76" s="3" t="s">
        <v>296</v>
      </c>
    </row>
    <row r="77" spans="1:7" hidden="1">
      <c r="A77" s="3">
        <v>34</v>
      </c>
      <c r="B77" s="3" t="s">
        <v>66</v>
      </c>
      <c r="C77" s="3" t="s">
        <v>101</v>
      </c>
      <c r="D77" s="3" t="s">
        <v>68</v>
      </c>
      <c r="E77" s="3" t="s">
        <v>32</v>
      </c>
      <c r="F77" s="3" t="str">
        <f t="shared" si="0"/>
        <v>江津市立渡津小学校</v>
      </c>
      <c r="G77" s="3" t="s">
        <v>297</v>
      </c>
    </row>
    <row r="78" spans="1:7" hidden="1">
      <c r="A78" s="3">
        <v>35</v>
      </c>
      <c r="B78" s="3" t="s">
        <v>66</v>
      </c>
      <c r="C78" s="3" t="s">
        <v>101</v>
      </c>
      <c r="D78" s="3" t="s">
        <v>69</v>
      </c>
      <c r="E78" s="3" t="s">
        <v>32</v>
      </c>
      <c r="F78" s="3" t="str">
        <f t="shared" si="0"/>
        <v>江津市立江津東小学校</v>
      </c>
      <c r="G78" s="3" t="s">
        <v>298</v>
      </c>
    </row>
    <row r="79" spans="1:7" hidden="1">
      <c r="A79" s="3">
        <v>36</v>
      </c>
      <c r="B79" s="3" t="s">
        <v>66</v>
      </c>
      <c r="C79" s="3" t="s">
        <v>101</v>
      </c>
      <c r="D79" s="3" t="s">
        <v>70</v>
      </c>
      <c r="E79" s="3" t="s">
        <v>32</v>
      </c>
      <c r="F79" s="3" t="str">
        <f t="shared" si="0"/>
        <v>江津市立川波小学校</v>
      </c>
      <c r="G79" s="3" t="s">
        <v>299</v>
      </c>
    </row>
    <row r="80" spans="1:7" hidden="1">
      <c r="A80" s="3">
        <v>37</v>
      </c>
      <c r="B80" s="3" t="s">
        <v>66</v>
      </c>
      <c r="C80" s="3" t="s">
        <v>101</v>
      </c>
      <c r="D80" s="3" t="s">
        <v>71</v>
      </c>
      <c r="E80" s="3" t="s">
        <v>32</v>
      </c>
      <c r="F80" s="3" t="str">
        <f t="shared" si="0"/>
        <v>江津市立津宮小学校</v>
      </c>
      <c r="G80" s="3" t="s">
        <v>300</v>
      </c>
    </row>
    <row r="81" spans="1:7" hidden="1">
      <c r="A81" s="3">
        <v>38</v>
      </c>
      <c r="B81" s="3" t="s">
        <v>66</v>
      </c>
      <c r="C81" s="3" t="s">
        <v>101</v>
      </c>
      <c r="D81" s="3" t="s">
        <v>72</v>
      </c>
      <c r="E81" s="3" t="s">
        <v>32</v>
      </c>
      <c r="F81" s="3" t="str">
        <f t="shared" si="0"/>
        <v>江津市立高角小学校</v>
      </c>
      <c r="G81" s="3" t="s">
        <v>301</v>
      </c>
    </row>
    <row r="82" spans="1:7" hidden="1">
      <c r="A82" s="3">
        <v>39</v>
      </c>
      <c r="B82" s="3" t="s">
        <v>66</v>
      </c>
      <c r="C82" s="3" t="s">
        <v>101</v>
      </c>
      <c r="D82" s="3" t="s">
        <v>73</v>
      </c>
      <c r="E82" s="3" t="s">
        <v>32</v>
      </c>
      <c r="F82" s="3" t="str">
        <f t="shared" si="0"/>
        <v>江津市立桜江小学校</v>
      </c>
      <c r="G82" s="3" t="s">
        <v>302</v>
      </c>
    </row>
    <row r="83" spans="1:7" hidden="1">
      <c r="A83" s="3">
        <v>40</v>
      </c>
      <c r="B83" s="3" t="s">
        <v>74</v>
      </c>
      <c r="C83" s="3" t="s">
        <v>102</v>
      </c>
      <c r="D83" s="3" t="s">
        <v>75</v>
      </c>
      <c r="E83" s="3" t="s">
        <v>32</v>
      </c>
      <c r="F83" s="3" t="str">
        <f t="shared" si="0"/>
        <v>川本町立川本小学校</v>
      </c>
      <c r="G83" s="3" t="s">
        <v>303</v>
      </c>
    </row>
    <row r="84" spans="1:7" hidden="1">
      <c r="A84" s="3">
        <v>41</v>
      </c>
      <c r="B84" s="3" t="s">
        <v>76</v>
      </c>
      <c r="C84" s="3" t="s">
        <v>102</v>
      </c>
      <c r="D84" s="3" t="s">
        <v>77</v>
      </c>
      <c r="E84" s="3" t="s">
        <v>32</v>
      </c>
      <c r="F84" s="3" t="str">
        <f t="shared" si="0"/>
        <v>美郷町立邑智小学校</v>
      </c>
      <c r="G84" s="3" t="s">
        <v>304</v>
      </c>
    </row>
    <row r="85" spans="1:7" hidden="1">
      <c r="A85" s="3">
        <v>42</v>
      </c>
      <c r="B85" s="3" t="s">
        <v>76</v>
      </c>
      <c r="C85" s="3" t="s">
        <v>102</v>
      </c>
      <c r="D85" s="3" t="s">
        <v>78</v>
      </c>
      <c r="E85" s="3" t="s">
        <v>32</v>
      </c>
      <c r="F85" s="3" t="str">
        <f t="shared" si="0"/>
        <v>美郷町立大和小学校</v>
      </c>
      <c r="G85" s="3" t="s">
        <v>305</v>
      </c>
    </row>
    <row r="86" spans="1:7" hidden="1">
      <c r="A86" s="3">
        <v>43</v>
      </c>
      <c r="B86" s="3" t="s">
        <v>79</v>
      </c>
      <c r="C86" s="3" t="s">
        <v>102</v>
      </c>
      <c r="D86" s="3" t="s">
        <v>80</v>
      </c>
      <c r="E86" s="3" t="s">
        <v>32</v>
      </c>
      <c r="F86" s="3" t="str">
        <f t="shared" si="0"/>
        <v>邑南町立口羽小学校</v>
      </c>
      <c r="G86" s="3" t="s">
        <v>306</v>
      </c>
    </row>
    <row r="87" spans="1:7" hidden="1">
      <c r="A87" s="3">
        <v>44</v>
      </c>
      <c r="B87" s="3" t="s">
        <v>79</v>
      </c>
      <c r="C87" s="3" t="s">
        <v>102</v>
      </c>
      <c r="D87" s="3" t="s">
        <v>81</v>
      </c>
      <c r="E87" s="3" t="s">
        <v>32</v>
      </c>
      <c r="F87" s="3" t="str">
        <f t="shared" si="0"/>
        <v>邑南町立阿須那小学校</v>
      </c>
      <c r="G87" s="3" t="s">
        <v>307</v>
      </c>
    </row>
    <row r="88" spans="1:7" hidden="1">
      <c r="A88" s="3">
        <v>45</v>
      </c>
      <c r="B88" s="3" t="s">
        <v>79</v>
      </c>
      <c r="C88" s="3" t="s">
        <v>102</v>
      </c>
      <c r="D88" s="3" t="s">
        <v>82</v>
      </c>
      <c r="E88" s="3" t="s">
        <v>32</v>
      </c>
      <c r="F88" s="3" t="str">
        <f t="shared" si="0"/>
        <v>邑南町立高原小学校</v>
      </c>
      <c r="G88" s="3" t="s">
        <v>308</v>
      </c>
    </row>
    <row r="89" spans="1:7" hidden="1">
      <c r="A89" s="3">
        <v>46</v>
      </c>
      <c r="B89" s="3" t="s">
        <v>79</v>
      </c>
      <c r="C89" s="3" t="s">
        <v>102</v>
      </c>
      <c r="D89" s="3" t="s">
        <v>83</v>
      </c>
      <c r="E89" s="3" t="s">
        <v>32</v>
      </c>
      <c r="F89" s="3" t="str">
        <f t="shared" si="0"/>
        <v>邑南町立瑞穂小学校</v>
      </c>
      <c r="G89" s="3" t="s">
        <v>309</v>
      </c>
    </row>
    <row r="90" spans="1:7" hidden="1">
      <c r="A90" s="3">
        <v>47</v>
      </c>
      <c r="B90" s="3" t="s">
        <v>79</v>
      </c>
      <c r="C90" s="3" t="s">
        <v>102</v>
      </c>
      <c r="D90" s="3" t="s">
        <v>84</v>
      </c>
      <c r="E90" s="3" t="s">
        <v>32</v>
      </c>
      <c r="F90" s="3" t="str">
        <f t="shared" si="0"/>
        <v>邑南町立市木小学校</v>
      </c>
      <c r="G90" s="3" t="s">
        <v>310</v>
      </c>
    </row>
    <row r="91" spans="1:7" hidden="1">
      <c r="A91" s="3">
        <v>48</v>
      </c>
      <c r="B91" s="3" t="s">
        <v>79</v>
      </c>
      <c r="C91" s="3" t="s">
        <v>102</v>
      </c>
      <c r="D91" s="3" t="s">
        <v>85</v>
      </c>
      <c r="E91" s="3" t="s">
        <v>32</v>
      </c>
      <c r="F91" s="3" t="str">
        <f t="shared" si="0"/>
        <v>邑南町立矢上小学校</v>
      </c>
      <c r="G91" s="3" t="s">
        <v>311</v>
      </c>
    </row>
    <row r="92" spans="1:7" hidden="1">
      <c r="A92" s="3">
        <v>49</v>
      </c>
      <c r="B92" s="3" t="s">
        <v>79</v>
      </c>
      <c r="C92" s="3" t="s">
        <v>102</v>
      </c>
      <c r="D92" s="3" t="s">
        <v>86</v>
      </c>
      <c r="E92" s="3" t="s">
        <v>32</v>
      </c>
      <c r="F92" s="3" t="str">
        <f t="shared" si="0"/>
        <v>邑南町立日貫小学校</v>
      </c>
      <c r="G92" s="3" t="s">
        <v>312</v>
      </c>
    </row>
    <row r="93" spans="1:7" hidden="1">
      <c r="A93" s="3">
        <v>50</v>
      </c>
      <c r="B93" s="3" t="s">
        <v>79</v>
      </c>
      <c r="C93" s="3" t="s">
        <v>102</v>
      </c>
      <c r="D93" s="3" t="s">
        <v>87</v>
      </c>
      <c r="E93" s="3" t="s">
        <v>32</v>
      </c>
      <c r="F93" s="3" t="str">
        <f t="shared" si="0"/>
        <v>邑南町立石見東小学校</v>
      </c>
      <c r="G93" s="3" t="s">
        <v>313</v>
      </c>
    </row>
    <row r="94" spans="1:7" hidden="1">
      <c r="A94" s="3">
        <v>51</v>
      </c>
      <c r="B94" s="3" t="s">
        <v>31</v>
      </c>
      <c r="C94" s="3" t="s">
        <v>101</v>
      </c>
      <c r="D94" s="3" t="s">
        <v>89</v>
      </c>
      <c r="E94" s="3" t="s">
        <v>88</v>
      </c>
      <c r="F94" s="3" t="str">
        <f t="shared" si="0"/>
        <v>浜田市立第一中学校</v>
      </c>
      <c r="G94" s="3" t="s">
        <v>332</v>
      </c>
    </row>
    <row r="95" spans="1:7" hidden="1">
      <c r="A95" s="3">
        <v>52</v>
      </c>
      <c r="B95" s="3" t="s">
        <v>31</v>
      </c>
      <c r="C95" s="3" t="s">
        <v>101</v>
      </c>
      <c r="D95" s="3" t="s">
        <v>90</v>
      </c>
      <c r="E95" s="3" t="s">
        <v>88</v>
      </c>
      <c r="F95" s="3" t="str">
        <f t="shared" si="0"/>
        <v>浜田市立第二中学校</v>
      </c>
      <c r="G95" s="3" t="s">
        <v>333</v>
      </c>
    </row>
    <row r="96" spans="1:7" hidden="1">
      <c r="A96" s="3">
        <v>53</v>
      </c>
      <c r="B96" s="3" t="s">
        <v>31</v>
      </c>
      <c r="C96" s="3" t="s">
        <v>101</v>
      </c>
      <c r="D96" s="3" t="s">
        <v>91</v>
      </c>
      <c r="E96" s="3" t="s">
        <v>88</v>
      </c>
      <c r="F96" s="3" t="str">
        <f t="shared" si="0"/>
        <v>浜田市立第三中学校</v>
      </c>
      <c r="G96" s="3" t="s">
        <v>334</v>
      </c>
    </row>
    <row r="97" spans="1:7" hidden="1">
      <c r="A97" s="3">
        <v>54</v>
      </c>
      <c r="B97" s="3" t="s">
        <v>31</v>
      </c>
      <c r="C97" s="3" t="s">
        <v>101</v>
      </c>
      <c r="D97" s="3" t="s">
        <v>92</v>
      </c>
      <c r="E97" s="3" t="s">
        <v>88</v>
      </c>
      <c r="F97" s="3" t="str">
        <f t="shared" si="0"/>
        <v>浜田市立第四中学校</v>
      </c>
      <c r="G97" s="3" t="s">
        <v>335</v>
      </c>
    </row>
    <row r="98" spans="1:7" hidden="1">
      <c r="A98" s="3">
        <v>55</v>
      </c>
      <c r="B98" s="3" t="s">
        <v>31</v>
      </c>
      <c r="C98" s="3" t="s">
        <v>101</v>
      </c>
      <c r="D98" s="3" t="s">
        <v>93</v>
      </c>
      <c r="E98" s="3" t="s">
        <v>88</v>
      </c>
      <c r="F98" s="3" t="str">
        <f t="shared" si="0"/>
        <v>浜田市立浜田東中学校</v>
      </c>
      <c r="G98" s="3" t="s">
        <v>314</v>
      </c>
    </row>
    <row r="99" spans="1:7" hidden="1">
      <c r="A99" s="3">
        <v>56</v>
      </c>
      <c r="B99" s="3" t="s">
        <v>31</v>
      </c>
      <c r="C99" s="3" t="s">
        <v>101</v>
      </c>
      <c r="D99" s="3" t="s">
        <v>94</v>
      </c>
      <c r="E99" s="3" t="s">
        <v>88</v>
      </c>
      <c r="F99" s="3" t="str">
        <f t="shared" si="0"/>
        <v>浜田市立金城中学校</v>
      </c>
      <c r="G99" s="3" t="s">
        <v>315</v>
      </c>
    </row>
    <row r="100" spans="1:7" hidden="1">
      <c r="A100" s="3">
        <v>57</v>
      </c>
      <c r="B100" s="3" t="s">
        <v>31</v>
      </c>
      <c r="C100" s="3" t="s">
        <v>101</v>
      </c>
      <c r="D100" s="3" t="s">
        <v>95</v>
      </c>
      <c r="E100" s="3" t="s">
        <v>88</v>
      </c>
      <c r="F100" s="3" t="str">
        <f t="shared" si="0"/>
        <v>浜田市立旭中学校</v>
      </c>
      <c r="G100" s="3" t="s">
        <v>316</v>
      </c>
    </row>
    <row r="101" spans="1:7" hidden="1">
      <c r="A101" s="3">
        <v>58</v>
      </c>
      <c r="B101" s="3" t="s">
        <v>31</v>
      </c>
      <c r="C101" s="3" t="s">
        <v>101</v>
      </c>
      <c r="D101" s="3" t="s">
        <v>46</v>
      </c>
      <c r="E101" s="3" t="s">
        <v>88</v>
      </c>
      <c r="F101" s="3" t="str">
        <f t="shared" si="0"/>
        <v>浜田市立弥栄中学校</v>
      </c>
      <c r="G101" s="3" t="s">
        <v>317</v>
      </c>
    </row>
    <row r="102" spans="1:7" hidden="1">
      <c r="A102" s="3">
        <v>59</v>
      </c>
      <c r="B102" s="3" t="s">
        <v>31</v>
      </c>
      <c r="C102" s="3" t="s">
        <v>101</v>
      </c>
      <c r="D102" s="3" t="s">
        <v>47</v>
      </c>
      <c r="E102" s="3" t="s">
        <v>88</v>
      </c>
      <c r="F102" s="3" t="str">
        <f t="shared" si="0"/>
        <v>浜田市立三隅中学校</v>
      </c>
      <c r="G102" s="3" t="s">
        <v>318</v>
      </c>
    </row>
    <row r="103" spans="1:7" hidden="1">
      <c r="A103" s="3">
        <v>60</v>
      </c>
      <c r="B103" s="3" t="s">
        <v>49</v>
      </c>
      <c r="C103" s="3" t="s">
        <v>101</v>
      </c>
      <c r="D103" s="3" t="s">
        <v>89</v>
      </c>
      <c r="E103" s="3" t="s">
        <v>88</v>
      </c>
      <c r="F103" s="3" t="str">
        <f t="shared" si="0"/>
        <v>大田市立第一中学校</v>
      </c>
      <c r="G103" s="3" t="s">
        <v>336</v>
      </c>
    </row>
    <row r="104" spans="1:7" hidden="1">
      <c r="A104" s="3">
        <v>61</v>
      </c>
      <c r="B104" s="3" t="s">
        <v>49</v>
      </c>
      <c r="C104" s="3" t="s">
        <v>101</v>
      </c>
      <c r="D104" s="3" t="s">
        <v>90</v>
      </c>
      <c r="E104" s="3" t="s">
        <v>88</v>
      </c>
      <c r="F104" s="3" t="str">
        <f t="shared" si="0"/>
        <v>大田市立第二中学校</v>
      </c>
      <c r="G104" s="3" t="s">
        <v>337</v>
      </c>
    </row>
    <row r="105" spans="1:7" hidden="1">
      <c r="A105" s="3">
        <v>62</v>
      </c>
      <c r="B105" s="3" t="s">
        <v>49</v>
      </c>
      <c r="C105" s="3" t="s">
        <v>101</v>
      </c>
      <c r="D105" s="3" t="s">
        <v>57</v>
      </c>
      <c r="E105" s="3" t="s">
        <v>88</v>
      </c>
      <c r="F105" s="3" t="str">
        <f t="shared" si="0"/>
        <v>大田市立北三瓶中学校</v>
      </c>
      <c r="G105" s="3" t="s">
        <v>319</v>
      </c>
    </row>
    <row r="106" spans="1:7" hidden="1">
      <c r="A106" s="3">
        <v>63</v>
      </c>
      <c r="B106" s="3" t="s">
        <v>49</v>
      </c>
      <c r="C106" s="3" t="s">
        <v>101</v>
      </c>
      <c r="D106" s="3" t="s">
        <v>58</v>
      </c>
      <c r="E106" s="3" t="s">
        <v>88</v>
      </c>
      <c r="F106" s="3" t="str">
        <f t="shared" si="0"/>
        <v>大田市立志学中学校</v>
      </c>
      <c r="G106" s="3" t="s">
        <v>320</v>
      </c>
    </row>
    <row r="107" spans="1:7" hidden="1">
      <c r="A107" s="3">
        <v>64</v>
      </c>
      <c r="B107" s="3" t="s">
        <v>49</v>
      </c>
      <c r="C107" s="3" t="s">
        <v>101</v>
      </c>
      <c r="D107" s="3" t="s">
        <v>91</v>
      </c>
      <c r="E107" s="3" t="s">
        <v>88</v>
      </c>
      <c r="F107" s="3" t="str">
        <f t="shared" si="0"/>
        <v>大田市立第三中学校</v>
      </c>
      <c r="G107" s="3" t="s">
        <v>338</v>
      </c>
    </row>
    <row r="108" spans="1:7" hidden="1">
      <c r="A108" s="3">
        <v>65</v>
      </c>
      <c r="B108" s="3" t="s">
        <v>49</v>
      </c>
      <c r="C108" s="3" t="s">
        <v>101</v>
      </c>
      <c r="D108" s="3" t="s">
        <v>96</v>
      </c>
      <c r="E108" s="3" t="s">
        <v>88</v>
      </c>
      <c r="F108" s="3" t="str">
        <f t="shared" si="0"/>
        <v>大田市立大田西中学校</v>
      </c>
      <c r="G108" s="3" t="s">
        <v>321</v>
      </c>
    </row>
    <row r="109" spans="1:7" hidden="1">
      <c r="A109" s="3">
        <v>66</v>
      </c>
      <c r="B109" s="3" t="s">
        <v>66</v>
      </c>
      <c r="C109" s="3" t="s">
        <v>101</v>
      </c>
      <c r="D109" s="3" t="s">
        <v>97</v>
      </c>
      <c r="E109" s="3" t="s">
        <v>88</v>
      </c>
      <c r="F109" s="3" t="str">
        <f t="shared" ref="F109:F118" si="1">B109&amp;C109&amp;D109&amp;E109</f>
        <v>江津市立江津中学校</v>
      </c>
      <c r="G109" s="3" t="s">
        <v>322</v>
      </c>
    </row>
    <row r="110" spans="1:7" hidden="1">
      <c r="A110" s="3">
        <v>67</v>
      </c>
      <c r="B110" s="3" t="s">
        <v>66</v>
      </c>
      <c r="C110" s="3" t="s">
        <v>101</v>
      </c>
      <c r="D110" s="3" t="s">
        <v>98</v>
      </c>
      <c r="E110" s="3" t="s">
        <v>88</v>
      </c>
      <c r="F110" s="3" t="str">
        <f t="shared" si="1"/>
        <v>江津市立江東中学校</v>
      </c>
      <c r="G110" s="3" t="s">
        <v>323</v>
      </c>
    </row>
    <row r="111" spans="1:7" hidden="1">
      <c r="A111" s="3">
        <v>68</v>
      </c>
      <c r="B111" s="3" t="s">
        <v>66</v>
      </c>
      <c r="C111" s="3" t="s">
        <v>101</v>
      </c>
      <c r="D111" s="3" t="s">
        <v>99</v>
      </c>
      <c r="E111" s="3" t="s">
        <v>88</v>
      </c>
      <c r="F111" s="3" t="str">
        <f t="shared" si="1"/>
        <v>江津市立青陵中学校</v>
      </c>
      <c r="G111" s="3" t="s">
        <v>324</v>
      </c>
    </row>
    <row r="112" spans="1:7" hidden="1">
      <c r="A112" s="3">
        <v>69</v>
      </c>
      <c r="B112" s="3" t="s">
        <v>66</v>
      </c>
      <c r="C112" s="3" t="s">
        <v>101</v>
      </c>
      <c r="D112" s="3" t="s">
        <v>73</v>
      </c>
      <c r="E112" s="3" t="s">
        <v>88</v>
      </c>
      <c r="F112" s="3" t="str">
        <f t="shared" si="1"/>
        <v>江津市立桜江中学校</v>
      </c>
      <c r="G112" s="3" t="s">
        <v>325</v>
      </c>
    </row>
    <row r="113" spans="1:7" hidden="1">
      <c r="A113" s="3">
        <v>70</v>
      </c>
      <c r="B113" s="3" t="s">
        <v>74</v>
      </c>
      <c r="C113" s="3" t="s">
        <v>102</v>
      </c>
      <c r="D113" s="3" t="s">
        <v>75</v>
      </c>
      <c r="E113" s="3" t="s">
        <v>88</v>
      </c>
      <c r="F113" s="3" t="str">
        <f t="shared" si="1"/>
        <v>川本町立川本中学校</v>
      </c>
      <c r="G113" s="3" t="s">
        <v>326</v>
      </c>
    </row>
    <row r="114" spans="1:7" hidden="1">
      <c r="A114" s="3">
        <v>71</v>
      </c>
      <c r="B114" s="3" t="s">
        <v>76</v>
      </c>
      <c r="C114" s="3" t="s">
        <v>102</v>
      </c>
      <c r="D114" s="3" t="s">
        <v>77</v>
      </c>
      <c r="E114" s="3" t="s">
        <v>88</v>
      </c>
      <c r="F114" s="3" t="str">
        <f t="shared" si="1"/>
        <v>美郷町立邑智中学校</v>
      </c>
      <c r="G114" s="3" t="s">
        <v>327</v>
      </c>
    </row>
    <row r="115" spans="1:7" hidden="1">
      <c r="A115" s="3">
        <v>72</v>
      </c>
      <c r="B115" s="3" t="s">
        <v>76</v>
      </c>
      <c r="C115" s="3" t="s">
        <v>102</v>
      </c>
      <c r="D115" s="3" t="s">
        <v>78</v>
      </c>
      <c r="E115" s="3" t="s">
        <v>88</v>
      </c>
      <c r="F115" s="3" t="str">
        <f t="shared" si="1"/>
        <v>美郷町立大和中学校</v>
      </c>
      <c r="G115" s="3" t="s">
        <v>328</v>
      </c>
    </row>
    <row r="116" spans="1:7" hidden="1">
      <c r="A116" s="3">
        <v>73</v>
      </c>
      <c r="B116" s="3" t="s">
        <v>79</v>
      </c>
      <c r="C116" s="3" t="s">
        <v>102</v>
      </c>
      <c r="D116" s="3" t="s">
        <v>100</v>
      </c>
      <c r="E116" s="3" t="s">
        <v>88</v>
      </c>
      <c r="F116" s="3" t="str">
        <f t="shared" si="1"/>
        <v>邑南町立羽須美中学校</v>
      </c>
      <c r="G116" s="3" t="s">
        <v>329</v>
      </c>
    </row>
    <row r="117" spans="1:7" hidden="1">
      <c r="A117" s="3">
        <v>74</v>
      </c>
      <c r="B117" s="3" t="s">
        <v>79</v>
      </c>
      <c r="C117" s="3" t="s">
        <v>102</v>
      </c>
      <c r="D117" s="3" t="s">
        <v>83</v>
      </c>
      <c r="E117" s="3" t="s">
        <v>88</v>
      </c>
      <c r="F117" s="3" t="str">
        <f t="shared" si="1"/>
        <v>邑南町立瑞穂中学校</v>
      </c>
      <c r="G117" s="3" t="s">
        <v>330</v>
      </c>
    </row>
    <row r="118" spans="1:7" hidden="1">
      <c r="A118" s="3">
        <v>75</v>
      </c>
      <c r="B118" s="3" t="s">
        <v>79</v>
      </c>
      <c r="C118" s="3" t="s">
        <v>102</v>
      </c>
      <c r="D118" s="3" t="s">
        <v>36</v>
      </c>
      <c r="E118" s="3" t="s">
        <v>88</v>
      </c>
      <c r="F118" s="3" t="str">
        <f t="shared" si="1"/>
        <v>邑南町立石見中学校</v>
      </c>
      <c r="G118" s="3" t="s">
        <v>331</v>
      </c>
    </row>
  </sheetData>
  <sheetProtection sheet="1" selectLockedCells="1"/>
  <mergeCells count="23">
    <mergeCell ref="A33:L33"/>
    <mergeCell ref="F23:G23"/>
    <mergeCell ref="F24:G24"/>
    <mergeCell ref="F25:G25"/>
    <mergeCell ref="F26:G26"/>
    <mergeCell ref="H23:I23"/>
    <mergeCell ref="H24:I24"/>
    <mergeCell ref="H25:I25"/>
    <mergeCell ref="H26:I26"/>
    <mergeCell ref="A28:L28"/>
    <mergeCell ref="A29:L29"/>
    <mergeCell ref="A24:E24"/>
    <mergeCell ref="A25:E25"/>
    <mergeCell ref="A26:E26"/>
    <mergeCell ref="H30:I30"/>
    <mergeCell ref="A32:L32"/>
    <mergeCell ref="H3:J3"/>
    <mergeCell ref="H5:J5"/>
    <mergeCell ref="C3:E3"/>
    <mergeCell ref="A23:E23"/>
    <mergeCell ref="B21:C21"/>
    <mergeCell ref="A10:L10"/>
    <mergeCell ref="C5:E5"/>
  </mergeCells>
  <phoneticPr fontId="15"/>
  <dataValidations count="5">
    <dataValidation type="list" allowBlank="1" showErrorMessage="1" promptTitle="選択してください" prompt="選択してください" sqref="C3:E3">
      <formula1>$F$43:$F$118</formula1>
    </dataValidation>
    <dataValidation type="list" allowBlank="1" showInputMessage="1" showErrorMessage="1" sqref="B21 H30:I30">
      <formula1>$I$43:$I$45</formula1>
    </dataValidation>
    <dataValidation type="date" imeMode="off" allowBlank="1" showInputMessage="1" showErrorMessage="1" error="202〇/〇/○と入力_x000a_2021/6/1～2023/2/28の範囲で" sqref="F24:G26">
      <formula1>44348</formula1>
      <formula2>44985</formula2>
    </dataValidation>
    <dataValidation imeMode="on" allowBlank="1" showInputMessage="1" showErrorMessage="1" sqref="H3:J3 H5:J5 A24:E26 A33:L33"/>
    <dataValidation type="list" allowBlank="1" showInputMessage="1" showErrorMessage="1" sqref="H24:I26">
      <formula1>$L$43:$L$62</formula1>
    </dataValidation>
  </dataValidations>
  <pageMargins left="0.7" right="0.7" top="0.75" bottom="0.75" header="0.3" footer="0.3"/>
  <pageSetup paperSize="9" scale="81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8"/>
  <sheetViews>
    <sheetView topLeftCell="A16" zoomScaleNormal="100" workbookViewId="0">
      <selection activeCell="H7" sqref="H7:I7"/>
    </sheetView>
  </sheetViews>
  <sheetFormatPr defaultColWidth="0" defaultRowHeight="18.75" zeroHeight="1"/>
  <cols>
    <col min="1" max="1" width="9" style="124" customWidth="1"/>
    <col min="2" max="2" width="6.25" style="124" customWidth="1"/>
    <col min="3" max="3" width="16.25" style="124" customWidth="1"/>
    <col min="4" max="4" width="6" style="124" customWidth="1"/>
    <col min="5" max="14" width="9" style="124" customWidth="1"/>
    <col min="15" max="16384" width="9" hidden="1"/>
  </cols>
  <sheetData>
    <row r="1" spans="1:29" s="3" customFormat="1" ht="18">
      <c r="A1" s="163"/>
      <c r="B1" s="163"/>
      <c r="C1" s="163"/>
      <c r="D1" s="164" t="str">
        <f ca="1">'1ページ'!C1</f>
        <v>令和3(2021)年度</v>
      </c>
      <c r="E1" s="102" t="s">
        <v>392</v>
      </c>
      <c r="F1" s="102"/>
      <c r="G1" s="102"/>
      <c r="H1" s="102"/>
      <c r="I1" s="102"/>
      <c r="J1" s="102"/>
      <c r="K1" s="102"/>
      <c r="L1" s="102"/>
      <c r="M1" s="102"/>
      <c r="N1" s="104"/>
    </row>
    <row r="2" spans="1:29" s="3" customFormat="1" ht="13.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29" s="104" customFormat="1" ht="24.75" customHeight="1">
      <c r="A3" s="241" t="s">
        <v>116</v>
      </c>
      <c r="B3" s="241"/>
      <c r="C3" s="115"/>
      <c r="D3" s="116"/>
      <c r="E3" s="116"/>
      <c r="F3" s="240" t="str">
        <f>'1ページ'!C3</f>
        <v>選択してください。</v>
      </c>
      <c r="G3" s="240"/>
      <c r="H3" s="240"/>
    </row>
    <row r="4" spans="1:29" s="104" customFormat="1" ht="17.25">
      <c r="A4" s="117"/>
    </row>
    <row r="5" spans="1:29" s="104" customFormat="1" ht="21">
      <c r="A5" s="118" t="s">
        <v>104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29" s="104" customFormat="1" ht="17.25">
      <c r="A6" s="117"/>
    </row>
    <row r="7" spans="1:29" s="3" customFormat="1" ht="17.25">
      <c r="A7" s="113" t="s">
        <v>113</v>
      </c>
      <c r="B7" s="113"/>
      <c r="C7" s="113"/>
      <c r="D7" s="113"/>
      <c r="E7" s="113"/>
      <c r="F7" s="113"/>
      <c r="G7" s="113"/>
      <c r="H7" s="220" t="s">
        <v>107</v>
      </c>
      <c r="I7" s="220"/>
      <c r="J7" s="113"/>
      <c r="K7" s="113"/>
      <c r="L7" s="113"/>
      <c r="M7" s="113"/>
      <c r="N7" s="104"/>
    </row>
    <row r="8" spans="1:29" s="3" customFormat="1" ht="24" customHeight="1" thickBot="1">
      <c r="A8" s="119" t="s">
        <v>123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1:29" s="3" customFormat="1" ht="28.5" customHeight="1" thickTop="1" thickBot="1">
      <c r="A9" s="51"/>
      <c r="B9" s="260" t="s">
        <v>6</v>
      </c>
      <c r="C9" s="260"/>
      <c r="D9" s="261"/>
      <c r="E9" s="7" t="s">
        <v>117</v>
      </c>
      <c r="F9" s="226" t="s">
        <v>5</v>
      </c>
      <c r="G9" s="251"/>
      <c r="H9" s="226" t="s">
        <v>7</v>
      </c>
      <c r="I9" s="251"/>
      <c r="J9" s="227" t="s">
        <v>8</v>
      </c>
      <c r="K9" s="242"/>
      <c r="L9" s="104"/>
      <c r="M9" s="104"/>
      <c r="N9" s="104"/>
    </row>
    <row r="10" spans="1:29" s="3" customFormat="1" ht="33" customHeight="1" thickTop="1">
      <c r="A10" s="262" t="s">
        <v>219</v>
      </c>
      <c r="B10" s="46" t="s">
        <v>115</v>
      </c>
      <c r="C10" s="228"/>
      <c r="D10" s="229"/>
      <c r="E10" s="34" t="str">
        <f>IF(C10="","(   )",C10)</f>
        <v>(   )</v>
      </c>
      <c r="F10" s="252" t="s">
        <v>107</v>
      </c>
      <c r="G10" s="253"/>
      <c r="H10" s="252" t="s">
        <v>107</v>
      </c>
      <c r="I10" s="253"/>
      <c r="J10" s="243"/>
      <c r="K10" s="244"/>
      <c r="L10" s="104"/>
      <c r="M10" s="104"/>
      <c r="N10" s="104"/>
      <c r="P10" s="171" t="str">
        <f>IF(C10="","",IF(C10&lt;作業用シート!$E$26,1,IF(C10&gt;作業用シート!$F$26,1,IF(WEEKDAY(C10)=1,1,IF(WEEKDAY(C10)=7,1,IF(COUNTIF(祝日,C10)=1,1,IF(COUNTIF(指導主事会,C10)=1,1,2)))))))</f>
        <v/>
      </c>
      <c r="AC10" s="3">
        <f>WEEKDAY(C10)</f>
        <v>7</v>
      </c>
    </row>
    <row r="11" spans="1:29" s="3" customFormat="1" ht="33" customHeight="1">
      <c r="A11" s="236"/>
      <c r="B11" s="47" t="s">
        <v>119</v>
      </c>
      <c r="C11" s="222"/>
      <c r="D11" s="223"/>
      <c r="E11" s="35" t="str">
        <f t="shared" ref="E11:E15" si="0">IF(C11="","(   )",C11)</f>
        <v>(   )</v>
      </c>
      <c r="F11" s="254"/>
      <c r="G11" s="255"/>
      <c r="H11" s="254"/>
      <c r="I11" s="255"/>
      <c r="J11" s="245"/>
      <c r="K11" s="246"/>
      <c r="L11" s="104"/>
      <c r="M11" s="104"/>
      <c r="N11" s="104"/>
      <c r="P11" s="171" t="str">
        <f>IF(C11="","",IF(C11&lt;作業用シート!$E$26,1,IF(C11&gt;作業用シート!$F$26,1,IF(WEEKDAY(C11)=1,1,IF(WEEKDAY(C11)=7,1,IF(COUNTIF(祝日,C11)=1,1,IF(COUNTIF(指導主事会,C11)=1,1,2)))))))</f>
        <v/>
      </c>
      <c r="AC11" s="3">
        <f t="shared" ref="AC11:AC15" si="1">WEEKDAY(D11)</f>
        <v>7</v>
      </c>
    </row>
    <row r="12" spans="1:29" s="3" customFormat="1" ht="33" customHeight="1" thickBot="1">
      <c r="A12" s="263"/>
      <c r="B12" s="48" t="s">
        <v>121</v>
      </c>
      <c r="C12" s="230"/>
      <c r="D12" s="231"/>
      <c r="E12" s="36" t="str">
        <f t="shared" si="0"/>
        <v>(   )</v>
      </c>
      <c r="F12" s="256"/>
      <c r="G12" s="257"/>
      <c r="H12" s="256"/>
      <c r="I12" s="257"/>
      <c r="J12" s="247"/>
      <c r="K12" s="248"/>
      <c r="L12" s="104"/>
      <c r="M12" s="104"/>
      <c r="N12" s="104"/>
      <c r="P12" s="171" t="str">
        <f>IF(C12="","",IF(C12&lt;作業用シート!$E$26,1,IF(C12&gt;作業用シート!$F$26,1,IF(WEEKDAY(C12)=1,1,IF(WEEKDAY(C12)=7,1,IF(COUNTIF(祝日,C12)=1,1,IF(COUNTIF(指導主事会,C12)=1,1,2)))))))</f>
        <v/>
      </c>
      <c r="AC12" s="3">
        <f t="shared" si="1"/>
        <v>7</v>
      </c>
    </row>
    <row r="13" spans="1:29" s="3" customFormat="1" ht="33" customHeight="1" thickTop="1">
      <c r="A13" s="236" t="s">
        <v>220</v>
      </c>
      <c r="B13" s="49" t="s">
        <v>114</v>
      </c>
      <c r="C13" s="232"/>
      <c r="D13" s="233"/>
      <c r="E13" s="37" t="str">
        <f t="shared" si="0"/>
        <v>(   )</v>
      </c>
      <c r="F13" s="258" t="s">
        <v>107</v>
      </c>
      <c r="G13" s="259"/>
      <c r="H13" s="258" t="s">
        <v>107</v>
      </c>
      <c r="I13" s="259"/>
      <c r="J13" s="249"/>
      <c r="K13" s="250"/>
      <c r="L13" s="104"/>
      <c r="M13" s="104"/>
      <c r="N13" s="104"/>
      <c r="P13" s="171" t="str">
        <f>IF(C13="","",IF(C13&lt;作業用シート!$E$26,1,IF(C13&gt;作業用シート!$F$26,1,IF(WEEKDAY(C13)=1,1,IF(WEEKDAY(C13)=7,1,IF(COUNTIF(祝日,C13)=1,1,IF(COUNTIF(指導主事会,C13)=1,1,2)))))))</f>
        <v/>
      </c>
      <c r="AC13" s="3">
        <f t="shared" si="1"/>
        <v>7</v>
      </c>
    </row>
    <row r="14" spans="1:29" s="3" customFormat="1" ht="33" customHeight="1">
      <c r="A14" s="236"/>
      <c r="B14" s="47" t="s">
        <v>118</v>
      </c>
      <c r="C14" s="222"/>
      <c r="D14" s="223"/>
      <c r="E14" s="35" t="str">
        <f t="shared" si="0"/>
        <v>(   )</v>
      </c>
      <c r="F14" s="254"/>
      <c r="G14" s="255"/>
      <c r="H14" s="254"/>
      <c r="I14" s="255"/>
      <c r="J14" s="245"/>
      <c r="K14" s="246"/>
      <c r="L14" s="104"/>
      <c r="M14" s="104"/>
      <c r="N14" s="104"/>
      <c r="O14" s="172"/>
      <c r="P14" s="171" t="str">
        <f>IF(C14="","",IF(C14&lt;作業用シート!$E$26,1,IF(C14&gt;作業用シート!$F$26,1,IF(WEEKDAY(C14)=1,1,IF(WEEKDAY(C14)=7,1,IF(COUNTIF(祝日,C14)=1,1,IF(COUNTIF(指導主事会,C14)=1,1,2)))))))</f>
        <v/>
      </c>
      <c r="AC14" s="3">
        <f t="shared" si="1"/>
        <v>7</v>
      </c>
    </row>
    <row r="15" spans="1:29" s="3" customFormat="1" ht="33" customHeight="1" thickBot="1">
      <c r="A15" s="237"/>
      <c r="B15" s="50" t="s">
        <v>120</v>
      </c>
      <c r="C15" s="224"/>
      <c r="D15" s="225"/>
      <c r="E15" s="38" t="str">
        <f t="shared" si="0"/>
        <v>(   )</v>
      </c>
      <c r="F15" s="256"/>
      <c r="G15" s="257"/>
      <c r="H15" s="256"/>
      <c r="I15" s="257"/>
      <c r="J15" s="247"/>
      <c r="K15" s="248"/>
      <c r="L15" s="104"/>
      <c r="M15" s="104"/>
      <c r="N15" s="104"/>
      <c r="P15" s="171" t="str">
        <f>IF(C15="","",IF(C15&lt;作業用シート!$E$26,1,IF(C15&gt;作業用シート!$F$26,1,IF(WEEKDAY(C15)=1,1,IF(WEEKDAY(C15)=7,1,IF(COUNTIF(祝日,C15)=1,1,IF(COUNTIF(指導主事会,C15)=1,1,2)))))))</f>
        <v/>
      </c>
      <c r="AC15" s="3">
        <f t="shared" si="1"/>
        <v>7</v>
      </c>
    </row>
    <row r="16" spans="1:29" s="3" customFormat="1" ht="14.25" thickTop="1">
      <c r="A16" s="103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1:24" s="3" customFormat="1" ht="13.5">
      <c r="A17" s="120" t="s">
        <v>9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04"/>
      <c r="L17" s="104"/>
      <c r="M17" s="104"/>
      <c r="N17" s="104"/>
    </row>
    <row r="18" spans="1:24" s="3" customFormat="1" ht="13.5">
      <c r="A18" s="120" t="s">
        <v>343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04"/>
      <c r="L18" s="104"/>
      <c r="M18" s="104"/>
      <c r="N18" s="104"/>
    </row>
    <row r="19" spans="1:24" s="3" customFormat="1" ht="13.5">
      <c r="A19" s="121" t="s">
        <v>10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04"/>
      <c r="L19" s="104"/>
      <c r="M19" s="104"/>
      <c r="N19" s="104"/>
    </row>
    <row r="20" spans="1:24" s="3" customFormat="1" ht="13.5">
      <c r="A20" s="120" t="s">
        <v>414</v>
      </c>
      <c r="B20" s="121"/>
      <c r="C20" s="121"/>
      <c r="D20" s="121"/>
      <c r="E20" s="121"/>
      <c r="F20" s="121"/>
      <c r="G20" s="121"/>
      <c r="H20" s="121"/>
      <c r="I20" s="121"/>
      <c r="J20" s="121"/>
      <c r="K20" s="104"/>
      <c r="L20" s="104"/>
      <c r="M20" s="104"/>
      <c r="N20" s="104"/>
    </row>
    <row r="21" spans="1:24" s="3" customFormat="1" ht="45.75" customHeight="1">
      <c r="A21" s="103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1:24" s="3" customFormat="1" ht="21">
      <c r="A22" s="118" t="s">
        <v>105</v>
      </c>
      <c r="B22" s="118"/>
      <c r="C22" s="118"/>
      <c r="D22" s="118"/>
      <c r="E22" s="118"/>
      <c r="F22" s="118"/>
      <c r="G22" s="118"/>
      <c r="H22" s="104"/>
      <c r="I22" s="118"/>
      <c r="J22" s="118"/>
      <c r="K22" s="118"/>
      <c r="L22" s="118"/>
      <c r="M22" s="104"/>
      <c r="N22" s="104"/>
    </row>
    <row r="23" spans="1:24" s="3" customFormat="1" ht="17.25">
      <c r="A23" s="113" t="s">
        <v>377</v>
      </c>
      <c r="B23" s="113"/>
      <c r="C23" s="113"/>
      <c r="D23" s="113"/>
      <c r="E23" s="113"/>
      <c r="F23" s="113"/>
      <c r="G23" s="113"/>
      <c r="H23" s="113"/>
      <c r="I23" s="113"/>
      <c r="J23" s="122" t="str">
        <f>IF('1ページ'!S3="の","","貴校は、")</f>
        <v/>
      </c>
      <c r="K23" s="123" t="str">
        <f>IF('1ページ'!S3="の","",IF('1ページ'!S3="浜田の小学校","悉皆ですので入力してください",IF('1ページ'!S3="邑南の小学校","悉皆ですので入力してください","悉皆ではありません")))</f>
        <v/>
      </c>
      <c r="L23" s="104"/>
      <c r="M23" s="104"/>
      <c r="N23" s="104"/>
    </row>
    <row r="24" spans="1:24" s="3" customFormat="1" ht="10.5" customHeight="1" thickBot="1">
      <c r="A24" s="119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1:24" s="3" customFormat="1" ht="28.5" customHeight="1" thickTop="1" thickBot="1">
      <c r="A25" s="234" t="s">
        <v>6</v>
      </c>
      <c r="B25" s="227"/>
      <c r="C25" s="235"/>
      <c r="D25" s="7" t="s">
        <v>117</v>
      </c>
      <c r="E25" s="276" t="s">
        <v>8</v>
      </c>
      <c r="F25" s="277"/>
      <c r="G25" s="277"/>
      <c r="H25" s="277"/>
      <c r="I25" s="278"/>
      <c r="J25" s="104"/>
      <c r="K25" s="104"/>
      <c r="L25" s="104"/>
      <c r="M25" s="104"/>
      <c r="N25" s="104"/>
    </row>
    <row r="26" spans="1:24" s="3" customFormat="1" ht="33" customHeight="1" thickTop="1" thickBot="1">
      <c r="A26" s="8" t="s">
        <v>115</v>
      </c>
      <c r="B26" s="238"/>
      <c r="C26" s="239"/>
      <c r="D26" s="34" t="str">
        <f>IF(B26="","(   )",B26)</f>
        <v>(   )</v>
      </c>
      <c r="E26" s="279" t="s">
        <v>339</v>
      </c>
      <c r="F26" s="280"/>
      <c r="G26" s="280"/>
      <c r="H26" s="280"/>
      <c r="I26" s="281"/>
      <c r="J26" s="104"/>
      <c r="K26" s="104"/>
      <c r="L26" s="104"/>
      <c r="M26" s="104"/>
      <c r="N26" s="104"/>
      <c r="P26" s="171" t="str">
        <f>IF(B26="","",IF(B26&lt;作業用シート!$E$27,1,IF(B26&gt;作業用シート!$F$27,1,IF(WEEKDAY(B26)=1,1,IF(WEEKDAY(B26)=7,1,IF(COUNTIF(祝日,B26)=1,1,IF(COUNTIF(指導主事会,B26)=1,1,IF(COUNTIF(生徒指導推進会,B26)=1,1,2))))))))</f>
        <v/>
      </c>
      <c r="X26" s="3">
        <f>WEEKDAY(B26)</f>
        <v>7</v>
      </c>
    </row>
    <row r="27" spans="1:24" s="3" customFormat="1" ht="33" customHeight="1" thickTop="1" thickBot="1">
      <c r="A27" s="9" t="s">
        <v>119</v>
      </c>
      <c r="B27" s="222"/>
      <c r="C27" s="223"/>
      <c r="D27" s="35" t="str">
        <f t="shared" ref="D27:D28" si="2">IF(B27="","(   )",B27)</f>
        <v>(   )</v>
      </c>
      <c r="E27" s="279"/>
      <c r="F27" s="280"/>
      <c r="G27" s="280"/>
      <c r="H27" s="280"/>
      <c r="I27" s="281"/>
      <c r="J27" s="104"/>
      <c r="K27" s="104"/>
      <c r="L27" s="104"/>
      <c r="M27" s="104"/>
      <c r="N27" s="104"/>
      <c r="P27" s="171" t="str">
        <f>IF(B27="","",IF(B27&lt;作業用シート!$E$27,1,IF(B27&gt;作業用シート!$F$27,1,IF(WEEKDAY(B27)=1,1,IF(WEEKDAY(B27)=7,1,IF(COUNTIF(祝日,B27)=1,1,IF(COUNTIF(指導主事会,B27)=1,1,IF(COUNTIF(生徒指導推進会,B27)=1,1,2))))))))</f>
        <v/>
      </c>
      <c r="X27" s="3">
        <f>WEEKDAY(B27)</f>
        <v>7</v>
      </c>
    </row>
    <row r="28" spans="1:24" s="3" customFormat="1" ht="33" customHeight="1" thickTop="1" thickBot="1">
      <c r="A28" s="12" t="s">
        <v>121</v>
      </c>
      <c r="B28" s="224"/>
      <c r="C28" s="225"/>
      <c r="D28" s="45" t="str">
        <f t="shared" si="2"/>
        <v>(   )</v>
      </c>
      <c r="E28" s="282"/>
      <c r="F28" s="283"/>
      <c r="G28" s="283"/>
      <c r="H28" s="283"/>
      <c r="I28" s="284"/>
      <c r="J28" s="104"/>
      <c r="K28" s="104"/>
      <c r="L28" s="104"/>
      <c r="M28" s="104"/>
      <c r="N28" s="104"/>
      <c r="P28" s="171" t="str">
        <f>IF(B28="","",IF(B28&lt;作業用シート!$E$27,1,IF(B28&gt;作業用シート!$F$27,1,IF(WEEKDAY(B28)=1,1,IF(WEEKDAY(B28)=7,1,IF(COUNTIF(祝日,B28)=1,1,IF(COUNTIF(指導主事会,B28)=1,1,IF(COUNTIF(生徒指導推進会,B28)=1,1,2))))))))</f>
        <v/>
      </c>
      <c r="X28" s="3">
        <f>WEEKDAY(B28)</f>
        <v>7</v>
      </c>
    </row>
    <row r="29" spans="1:24" s="104" customFormat="1" ht="14.25" thickTop="1">
      <c r="A29" s="103"/>
    </row>
    <row r="30" spans="1:24" s="104" customFormat="1" ht="13.5">
      <c r="A30" s="103"/>
    </row>
    <row r="31" spans="1:24" s="104" customFormat="1" ht="17.25">
      <c r="A31" s="113" t="s">
        <v>12</v>
      </c>
      <c r="B31" s="113"/>
      <c r="C31" s="113"/>
      <c r="D31" s="113"/>
      <c r="E31" s="113"/>
      <c r="F31" s="113"/>
      <c r="G31" s="113"/>
      <c r="H31" s="113"/>
      <c r="I31" s="113"/>
      <c r="J31" s="113"/>
      <c r="K31" s="113"/>
    </row>
    <row r="32" spans="1:24" s="3" customFormat="1" ht="17.25">
      <c r="A32" s="113" t="s">
        <v>125</v>
      </c>
      <c r="B32" s="113"/>
      <c r="C32" s="113"/>
      <c r="D32" s="113"/>
      <c r="E32" s="113"/>
      <c r="F32" s="113"/>
      <c r="G32" s="113"/>
      <c r="H32" s="220" t="s">
        <v>107</v>
      </c>
      <c r="I32" s="220"/>
      <c r="J32" s="113"/>
      <c r="K32" s="113"/>
      <c r="L32" s="104"/>
      <c r="M32" s="104"/>
      <c r="N32" s="104"/>
    </row>
    <row r="33" spans="1:29" s="3" customFormat="1" ht="30" customHeight="1" thickBot="1">
      <c r="A33" s="120" t="s">
        <v>124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</row>
    <row r="34" spans="1:29" s="3" customFormat="1" ht="28.5" customHeight="1" thickTop="1" thickBot="1">
      <c r="A34" s="234" t="s">
        <v>6</v>
      </c>
      <c r="B34" s="227"/>
      <c r="C34" s="235"/>
      <c r="D34" s="7" t="s">
        <v>117</v>
      </c>
      <c r="E34" s="226" t="s">
        <v>122</v>
      </c>
      <c r="F34" s="227"/>
      <c r="G34" s="227"/>
      <c r="H34" s="227"/>
      <c r="I34" s="227"/>
      <c r="J34" s="226" t="s">
        <v>8</v>
      </c>
      <c r="K34" s="227"/>
      <c r="L34" s="227"/>
      <c r="M34" s="242"/>
      <c r="N34" s="104"/>
    </row>
    <row r="35" spans="1:29" s="3" customFormat="1" ht="33" customHeight="1" thickTop="1">
      <c r="A35" s="8" t="s">
        <v>115</v>
      </c>
      <c r="B35" s="238"/>
      <c r="C35" s="239"/>
      <c r="D35" s="34" t="str">
        <f>IF(B35="","(   )",B35)</f>
        <v>(   )</v>
      </c>
      <c r="E35" s="243"/>
      <c r="F35" s="264"/>
      <c r="G35" s="264"/>
      <c r="H35" s="264"/>
      <c r="I35" s="264"/>
      <c r="J35" s="267" t="s">
        <v>339</v>
      </c>
      <c r="K35" s="268"/>
      <c r="L35" s="268"/>
      <c r="M35" s="269"/>
      <c r="N35" s="104"/>
      <c r="P35" s="171" t="str">
        <f>IF(B35="","",IF(B35&lt;作業用シート!$E$27,1,IF(B35&gt;作業用シート!$F$27,1,IF(WEEKDAY(B35)=1,1,IF(WEEKDAY(B35)=7,1,IF(COUNTIF(祝日,B35)=1,1,IF(COUNTIF(指導主事会,B35)=1,1,IF(COUNTIF(生徒指導推進会,B35)=1,1,2))))))))</f>
        <v/>
      </c>
      <c r="AC35" s="3">
        <f>WEEKDAY(B35)</f>
        <v>7</v>
      </c>
    </row>
    <row r="36" spans="1:29" s="3" customFormat="1" ht="33" customHeight="1">
      <c r="A36" s="9" t="s">
        <v>119</v>
      </c>
      <c r="B36" s="222"/>
      <c r="C36" s="223"/>
      <c r="D36" s="35" t="str">
        <f t="shared" ref="D36:D37" si="3">IF(B36="","(   )",B36)</f>
        <v>(   )</v>
      </c>
      <c r="E36" s="245"/>
      <c r="F36" s="265"/>
      <c r="G36" s="265"/>
      <c r="H36" s="265"/>
      <c r="I36" s="265"/>
      <c r="J36" s="270"/>
      <c r="K36" s="271"/>
      <c r="L36" s="271"/>
      <c r="M36" s="272"/>
      <c r="N36" s="104"/>
      <c r="P36" s="171" t="str">
        <f>IF(B36="","",IF(B36&lt;作業用シート!$E$27,1,IF(B36&gt;作業用シート!$F$27,1,IF(WEEKDAY(B36)=1,1,IF(WEEKDAY(B36)=7,1,IF(COUNTIF(祝日,B36)=1,1,IF(COUNTIF(指導主事会,B36)=1,1,IF(COUNTIF(生徒指導推進会,B36)=1,1,2))))))))</f>
        <v/>
      </c>
      <c r="AC36" s="3">
        <f>WEEKDAY(B36)</f>
        <v>7</v>
      </c>
    </row>
    <row r="37" spans="1:29" s="3" customFormat="1" ht="33" customHeight="1" thickBot="1">
      <c r="A37" s="12" t="s">
        <v>121</v>
      </c>
      <c r="B37" s="224"/>
      <c r="C37" s="225"/>
      <c r="D37" s="45" t="str">
        <f t="shared" si="3"/>
        <v>(   )</v>
      </c>
      <c r="E37" s="247"/>
      <c r="F37" s="266"/>
      <c r="G37" s="266"/>
      <c r="H37" s="266"/>
      <c r="I37" s="266"/>
      <c r="J37" s="273"/>
      <c r="K37" s="274"/>
      <c r="L37" s="274"/>
      <c r="M37" s="275"/>
      <c r="N37" s="104"/>
      <c r="P37" s="171" t="str">
        <f>IF(B37="","",IF(B37&lt;作業用シート!$E$27,1,IF(B37&gt;作業用シート!$F$27,1,IF(WEEKDAY(B37)=1,1,IF(WEEKDAY(B37)=7,1,IF(COUNTIF(祝日,B37)=1,1,IF(COUNTIF(指導主事会,B37)=1,1,IF(COUNTIF(生徒指導推進会,B37)=1,1,2))))))))</f>
        <v/>
      </c>
      <c r="AC37" s="3">
        <f>WEEKDAY(B37)</f>
        <v>7</v>
      </c>
    </row>
    <row r="38" spans="1:29" s="3" customFormat="1" ht="14.25" thickTop="1">
      <c r="A38" s="121" t="s">
        <v>342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04"/>
    </row>
    <row r="39" spans="1:29" s="3" customFormat="1" ht="13.5">
      <c r="A39" s="121" t="s">
        <v>10</v>
      </c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04"/>
    </row>
    <row r="40" spans="1:29" s="3" customFormat="1" ht="13.5">
      <c r="A40" s="120" t="s">
        <v>414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04"/>
    </row>
    <row r="41" spans="1:29" s="3" customFormat="1" ht="13.5">
      <c r="A41" s="120" t="s">
        <v>13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04"/>
    </row>
    <row r="42" spans="1:29" s="3" customFormat="1" ht="13.5">
      <c r="A42" s="125" t="s">
        <v>415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04"/>
    </row>
    <row r="43" spans="1:29"/>
    <row r="44" spans="1:29" hidden="1"/>
    <row r="45" spans="1:29" hidden="1"/>
    <row r="46" spans="1:29" hidden="1"/>
    <row r="47" spans="1:29" hidden="1"/>
    <row r="48" spans="1:29" hidden="1"/>
    <row r="49" spans="3:5" hidden="1"/>
    <row r="50" spans="3:5" hidden="1"/>
    <row r="51" spans="3:5" hidden="1"/>
    <row r="52" spans="3:5" hidden="1"/>
    <row r="53" spans="3:5" hidden="1"/>
    <row r="54" spans="3:5" hidden="1"/>
    <row r="55" spans="3:5" hidden="1"/>
    <row r="56" spans="3:5" hidden="1"/>
    <row r="57" spans="3:5" hidden="1"/>
    <row r="58" spans="3:5" hidden="1"/>
    <row r="59" spans="3:5" hidden="1"/>
    <row r="60" spans="3:5" hidden="1">
      <c r="C60" s="104" t="s">
        <v>107</v>
      </c>
      <c r="E60" s="104" t="s">
        <v>107</v>
      </c>
    </row>
    <row r="61" spans="3:5" hidden="1">
      <c r="C61" s="104" t="s">
        <v>221</v>
      </c>
      <c r="E61" s="124" t="s">
        <v>237</v>
      </c>
    </row>
    <row r="62" spans="3:5" hidden="1">
      <c r="C62" s="104" t="s">
        <v>225</v>
      </c>
      <c r="E62" s="124" t="s">
        <v>238</v>
      </c>
    </row>
    <row r="63" spans="3:5" hidden="1">
      <c r="C63" s="104" t="s">
        <v>222</v>
      </c>
      <c r="E63" s="124" t="s">
        <v>239</v>
      </c>
    </row>
    <row r="64" spans="3:5" hidden="1">
      <c r="C64" s="104" t="s">
        <v>223</v>
      </c>
      <c r="E64" s="124" t="s">
        <v>240</v>
      </c>
    </row>
    <row r="65" spans="3:5" hidden="1">
      <c r="C65" s="104" t="s">
        <v>224</v>
      </c>
      <c r="E65" s="124" t="s">
        <v>241</v>
      </c>
    </row>
    <row r="66" spans="3:5" hidden="1">
      <c r="C66" s="104" t="s">
        <v>226</v>
      </c>
      <c r="E66" s="124" t="s">
        <v>242</v>
      </c>
    </row>
    <row r="67" spans="3:5" hidden="1">
      <c r="C67" s="104" t="s">
        <v>227</v>
      </c>
    </row>
    <row r="68" spans="3:5" hidden="1">
      <c r="C68" s="104" t="s">
        <v>229</v>
      </c>
    </row>
    <row r="69" spans="3:5" hidden="1">
      <c r="C69" s="104" t="s">
        <v>228</v>
      </c>
    </row>
    <row r="70" spans="3:5" hidden="1">
      <c r="C70" s="104" t="s">
        <v>230</v>
      </c>
    </row>
    <row r="71" spans="3:5" hidden="1">
      <c r="C71" s="104" t="s">
        <v>231</v>
      </c>
    </row>
    <row r="72" spans="3:5" hidden="1">
      <c r="C72" s="104" t="s">
        <v>232</v>
      </c>
    </row>
    <row r="73" spans="3:5" hidden="1">
      <c r="C73" s="104" t="s">
        <v>233</v>
      </c>
    </row>
    <row r="74" spans="3:5" hidden="1">
      <c r="C74" s="104" t="s">
        <v>263</v>
      </c>
    </row>
    <row r="75" spans="3:5" hidden="1">
      <c r="C75" s="104" t="s">
        <v>234</v>
      </c>
    </row>
    <row r="76" spans="3:5" hidden="1">
      <c r="C76" s="104" t="s">
        <v>235</v>
      </c>
    </row>
    <row r="77" spans="3:5" hidden="1">
      <c r="C77" s="104" t="s">
        <v>236</v>
      </c>
    </row>
    <row r="78" spans="3:5" hidden="1">
      <c r="C78" s="104" t="s">
        <v>378</v>
      </c>
    </row>
  </sheetData>
  <sheetProtection sheet="1" selectLockedCells="1"/>
  <mergeCells count="36">
    <mergeCell ref="J34:M34"/>
    <mergeCell ref="E35:I37"/>
    <mergeCell ref="J35:M37"/>
    <mergeCell ref="E25:I25"/>
    <mergeCell ref="E26:I28"/>
    <mergeCell ref="F3:H3"/>
    <mergeCell ref="H7:I7"/>
    <mergeCell ref="A3:B3"/>
    <mergeCell ref="H32:I32"/>
    <mergeCell ref="J9:K9"/>
    <mergeCell ref="J10:K12"/>
    <mergeCell ref="J13:K15"/>
    <mergeCell ref="H9:I9"/>
    <mergeCell ref="H10:I12"/>
    <mergeCell ref="H13:I15"/>
    <mergeCell ref="B9:D9"/>
    <mergeCell ref="F9:G9"/>
    <mergeCell ref="F10:G12"/>
    <mergeCell ref="F13:G15"/>
    <mergeCell ref="A10:A12"/>
    <mergeCell ref="B36:C36"/>
    <mergeCell ref="B37:C37"/>
    <mergeCell ref="E34:I34"/>
    <mergeCell ref="C10:D10"/>
    <mergeCell ref="C11:D11"/>
    <mergeCell ref="C12:D12"/>
    <mergeCell ref="C13:D13"/>
    <mergeCell ref="C14:D14"/>
    <mergeCell ref="C15:D15"/>
    <mergeCell ref="B28:C28"/>
    <mergeCell ref="A34:C34"/>
    <mergeCell ref="A13:A15"/>
    <mergeCell ref="A25:C25"/>
    <mergeCell ref="B26:C26"/>
    <mergeCell ref="B27:C27"/>
    <mergeCell ref="B35:C35"/>
  </mergeCells>
  <phoneticPr fontId="15"/>
  <conditionalFormatting sqref="C10:D10">
    <cfRule type="expression" dxfId="31" priority="7">
      <formula>$P10=1</formula>
    </cfRule>
  </conditionalFormatting>
  <conditionalFormatting sqref="C11:D15">
    <cfRule type="expression" dxfId="30" priority="6">
      <formula>$P11=1</formula>
    </cfRule>
  </conditionalFormatting>
  <conditionalFormatting sqref="B26:C26">
    <cfRule type="expression" dxfId="29" priority="5">
      <formula>$P26=1</formula>
    </cfRule>
  </conditionalFormatting>
  <conditionalFormatting sqref="B27:C28">
    <cfRule type="expression" dxfId="28" priority="4">
      <formula>$P27=1</formula>
    </cfRule>
  </conditionalFormatting>
  <conditionalFormatting sqref="B36:C37">
    <cfRule type="expression" dxfId="27" priority="1">
      <formula>$P36=1</formula>
    </cfRule>
  </conditionalFormatting>
  <conditionalFormatting sqref="B35:C35">
    <cfRule type="expression" dxfId="26" priority="2">
      <formula>$P35=1</formula>
    </cfRule>
  </conditionalFormatting>
  <dataValidations count="7">
    <dataValidation type="list" allowBlank="1" showInputMessage="1" showErrorMessage="1" sqref="H10:I15">
      <formula1>$E$60:$E$66</formula1>
    </dataValidation>
    <dataValidation type="date" imeMode="off" allowBlank="1" showInputMessage="1" showErrorMessage="1" error="202〇/○/〇と入力_x000a_2021/6/1～2022/1/31の間" sqref="B35:C37">
      <formula1>44348</formula1>
      <formula2>44592</formula2>
    </dataValidation>
    <dataValidation imeMode="on" allowBlank="1" showInputMessage="1" showErrorMessage="1" sqref="J10:K15 E35:I37"/>
    <dataValidation type="list" allowBlank="1" showInputMessage="1" showErrorMessage="1" sqref="F13:G15">
      <formula1>$C$60:$C$78</formula1>
    </dataValidation>
    <dataValidation type="list" allowBlank="1" showInputMessage="1" showErrorMessage="1" sqref="F10:G12">
      <formula1>$C$60:$C$78</formula1>
    </dataValidation>
    <dataValidation type="date" imeMode="off" allowBlank="1" showInputMessage="1" showErrorMessage="1" error="202〇/○/〇と入力_x000a_2021/6/1～2022/1/31の間" sqref="B26:C28">
      <formula1>44348</formula1>
      <formula2>44592</formula2>
    </dataValidation>
    <dataValidation type="date" allowBlank="1" showInputMessage="1" showErrorMessage="1" error="202〇/○/〇と入力_x000a_2021/6/1～2022/2/28の間" sqref="C10:D15">
      <formula1>44348</formula1>
      <formula2>44620</formula2>
    </dataValidation>
  </dataValidations>
  <pageMargins left="0.7" right="0.7" top="0.75" bottom="0.75" header="0.3" footer="0.3"/>
  <pageSetup paperSize="9" scale="6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'1ページ'!$I$43:$I$45</xm:f>
          </x14:formula1>
          <xm:sqref>H7:I7 H32:I32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zoomScaleNormal="100" workbookViewId="0">
      <selection activeCell="D13" sqref="D13"/>
    </sheetView>
  </sheetViews>
  <sheetFormatPr defaultColWidth="0" defaultRowHeight="18.75" zeroHeight="1"/>
  <cols>
    <col min="1" max="1" width="4.75" customWidth="1"/>
    <col min="2" max="2" width="4.625" customWidth="1"/>
    <col min="3" max="10" width="9.625" customWidth="1"/>
    <col min="11" max="11" width="22" customWidth="1"/>
    <col min="12" max="12" width="9" style="124" hidden="1" customWidth="1"/>
    <col min="13" max="16384" width="9" hidden="1"/>
  </cols>
  <sheetData>
    <row r="1" spans="1:28" s="3" customFormat="1" ht="18">
      <c r="A1" s="102"/>
      <c r="B1" s="102"/>
      <c r="C1" s="102"/>
      <c r="D1" s="167" t="str">
        <f ca="1">'1ページ'!C1</f>
        <v>令和3(2021)年度</v>
      </c>
      <c r="E1" s="102" t="s">
        <v>393</v>
      </c>
      <c r="F1" s="102"/>
      <c r="G1" s="102"/>
      <c r="H1" s="102"/>
      <c r="I1" s="102"/>
      <c r="J1" s="102"/>
      <c r="K1" s="102"/>
      <c r="L1" s="102"/>
    </row>
    <row r="2" spans="1:28" s="3" customFormat="1" ht="13.5">
      <c r="A2" s="130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28" s="3" customFormat="1" ht="24.75" customHeight="1">
      <c r="A3" s="241" t="s">
        <v>116</v>
      </c>
      <c r="B3" s="241"/>
      <c r="C3" s="116"/>
      <c r="D3" s="116"/>
      <c r="E3" s="287" t="str">
        <f>'1ページ'!C3</f>
        <v>選択してください。</v>
      </c>
      <c r="F3" s="287"/>
      <c r="G3" s="287"/>
      <c r="H3" s="104"/>
      <c r="I3" s="104"/>
      <c r="J3" s="104"/>
      <c r="K3" s="104"/>
      <c r="L3" s="104"/>
    </row>
    <row r="4" spans="1:28" s="3" customFormat="1" ht="17.25">
      <c r="A4" s="117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</row>
    <row r="5" spans="1:28" s="3" customFormat="1" ht="21">
      <c r="A5" s="118" t="s">
        <v>106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28" s="3" customFormat="1" ht="6" customHeight="1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</row>
    <row r="7" spans="1:28" s="3" customFormat="1" ht="21" hidden="1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49"/>
      <c r="L7" s="149"/>
    </row>
    <row r="8" spans="1:28" s="3" customFormat="1" ht="6" customHeight="1">
      <c r="A8" s="132"/>
      <c r="B8" s="132"/>
      <c r="C8" s="132"/>
      <c r="D8" s="132"/>
      <c r="E8" s="132"/>
      <c r="F8" s="132"/>
      <c r="G8" s="132"/>
      <c r="H8" s="132"/>
      <c r="I8" s="132"/>
      <c r="J8" s="132"/>
      <c r="K8" s="149"/>
      <c r="L8" s="149"/>
    </row>
    <row r="9" spans="1:28" s="3" customFormat="1" ht="17.25">
      <c r="A9" s="6" t="s">
        <v>126</v>
      </c>
      <c r="B9" s="6"/>
      <c r="C9" s="6"/>
      <c r="D9" s="6"/>
      <c r="E9" s="6"/>
      <c r="F9" s="6"/>
      <c r="G9" s="220" t="s">
        <v>107</v>
      </c>
      <c r="H9" s="220"/>
      <c r="I9" s="113"/>
      <c r="J9" s="113"/>
      <c r="K9" s="113"/>
      <c r="L9" s="113"/>
    </row>
    <row r="10" spans="1:28" s="3" customFormat="1" ht="24" customHeight="1" thickBot="1">
      <c r="A10" s="120" t="s">
        <v>127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</row>
    <row r="11" spans="1:28" s="3" customFormat="1" ht="20.25" customHeight="1" thickTop="1" thickBot="1">
      <c r="A11" s="300" t="s">
        <v>14</v>
      </c>
      <c r="B11" s="301"/>
      <c r="C11" s="302"/>
      <c r="D11" s="20" t="s">
        <v>15</v>
      </c>
      <c r="E11" s="13" t="s">
        <v>16</v>
      </c>
      <c r="F11" s="13" t="s">
        <v>17</v>
      </c>
      <c r="G11" s="13" t="s">
        <v>18</v>
      </c>
      <c r="H11" s="13" t="s">
        <v>19</v>
      </c>
      <c r="I11" s="13" t="s">
        <v>20</v>
      </c>
      <c r="J11" s="19" t="s">
        <v>21</v>
      </c>
      <c r="K11" s="2" t="s">
        <v>11</v>
      </c>
      <c r="L11" s="104"/>
    </row>
    <row r="12" spans="1:28" s="3" customFormat="1" ht="56.25" customHeight="1" thickTop="1">
      <c r="A12" s="303" t="s">
        <v>129</v>
      </c>
      <c r="B12" s="304"/>
      <c r="C12" s="305"/>
      <c r="D12" s="80"/>
      <c r="E12" s="81"/>
      <c r="F12" s="81"/>
      <c r="G12" s="81"/>
      <c r="H12" s="81"/>
      <c r="I12" s="81"/>
      <c r="J12" s="82"/>
      <c r="K12" s="296" t="s">
        <v>369</v>
      </c>
      <c r="L12" s="104"/>
    </row>
    <row r="13" spans="1:28" s="3" customFormat="1" ht="56.25" customHeight="1" thickBot="1">
      <c r="A13" s="306" t="s">
        <v>128</v>
      </c>
      <c r="B13" s="307"/>
      <c r="C13" s="308"/>
      <c r="D13" s="83"/>
      <c r="E13" s="84"/>
      <c r="F13" s="84"/>
      <c r="G13" s="84"/>
      <c r="H13" s="84"/>
      <c r="I13" s="84"/>
      <c r="J13" s="85"/>
      <c r="K13" s="297"/>
      <c r="L13" s="104"/>
      <c r="AB13" s="3">
        <f>COUNTIF(D13:J13,"○")</f>
        <v>0</v>
      </c>
    </row>
    <row r="14" spans="1:28" s="3" customFormat="1" ht="21" customHeight="1">
      <c r="A14" s="309" t="s">
        <v>131</v>
      </c>
      <c r="B14" s="310"/>
      <c r="C14" s="311"/>
      <c r="D14" s="15" t="s">
        <v>22</v>
      </c>
      <c r="E14" s="288" t="s">
        <v>23</v>
      </c>
      <c r="F14" s="288"/>
      <c r="G14" s="288"/>
      <c r="H14" s="288"/>
      <c r="I14" s="288"/>
      <c r="J14" s="289"/>
      <c r="K14" s="18" t="s">
        <v>11</v>
      </c>
      <c r="L14" s="104"/>
    </row>
    <row r="15" spans="1:28" s="3" customFormat="1" ht="40.5" customHeight="1">
      <c r="A15" s="312"/>
      <c r="B15" s="313"/>
      <c r="C15" s="314"/>
      <c r="D15" s="16" t="s">
        <v>130</v>
      </c>
      <c r="E15" s="290"/>
      <c r="F15" s="290"/>
      <c r="G15" s="290"/>
      <c r="H15" s="290"/>
      <c r="I15" s="290"/>
      <c r="J15" s="291"/>
      <c r="K15" s="292" t="s">
        <v>411</v>
      </c>
      <c r="L15" s="104"/>
    </row>
    <row r="16" spans="1:28" s="3" customFormat="1" ht="40.5" customHeight="1" thickBot="1">
      <c r="A16" s="315"/>
      <c r="B16" s="316"/>
      <c r="C16" s="317"/>
      <c r="D16" s="17" t="s">
        <v>368</v>
      </c>
      <c r="E16" s="294"/>
      <c r="F16" s="294"/>
      <c r="G16" s="294"/>
      <c r="H16" s="294"/>
      <c r="I16" s="294"/>
      <c r="J16" s="295"/>
      <c r="K16" s="293"/>
      <c r="L16" s="104"/>
    </row>
    <row r="17" spans="1:28" s="3" customFormat="1" ht="9" customHeight="1" thickTop="1">
      <c r="A17" s="126"/>
      <c r="B17" s="127"/>
      <c r="C17" s="127"/>
      <c r="D17" s="127"/>
      <c r="E17" s="127"/>
      <c r="F17" s="127"/>
      <c r="G17" s="127"/>
      <c r="H17" s="127"/>
      <c r="I17" s="127"/>
      <c r="J17" s="104"/>
      <c r="K17" s="104"/>
      <c r="L17" s="104"/>
    </row>
    <row r="18" spans="1:28" s="154" customFormat="1" ht="18" customHeight="1">
      <c r="A18" s="113" t="s">
        <v>371</v>
      </c>
      <c r="B18" s="113"/>
      <c r="C18" s="113"/>
      <c r="D18" s="113"/>
      <c r="E18" s="113"/>
      <c r="F18" s="113"/>
      <c r="G18" s="113"/>
      <c r="H18" s="113"/>
      <c r="I18" s="153"/>
      <c r="J18" s="153"/>
      <c r="K18" s="153"/>
      <c r="L18" s="153"/>
    </row>
    <row r="19" spans="1:28" s="154" customFormat="1" ht="18" customHeight="1">
      <c r="A19" s="113" t="s">
        <v>372</v>
      </c>
      <c r="B19" s="113"/>
      <c r="C19" s="113"/>
      <c r="D19" s="113"/>
      <c r="E19" s="113"/>
      <c r="F19" s="113"/>
      <c r="G19" s="113"/>
      <c r="H19" s="113"/>
      <c r="I19" s="153"/>
      <c r="J19" s="153"/>
      <c r="K19" s="153"/>
      <c r="L19" s="153"/>
    </row>
    <row r="20" spans="1:28" s="154" customFormat="1" ht="18" customHeight="1">
      <c r="A20" s="150" t="s">
        <v>373</v>
      </c>
      <c r="B20" s="113"/>
      <c r="C20" s="113"/>
      <c r="D20" s="113"/>
      <c r="E20" s="113"/>
      <c r="F20" s="113"/>
      <c r="G20" s="104"/>
      <c r="H20" s="104"/>
      <c r="I20" s="220" t="s">
        <v>107</v>
      </c>
      <c r="J20" s="220"/>
      <c r="K20" s="153"/>
      <c r="L20" s="153"/>
    </row>
    <row r="21" spans="1:28" s="3" customFormat="1" ht="17.25">
      <c r="A21" s="131"/>
      <c r="B21" s="131"/>
      <c r="C21" s="131"/>
      <c r="D21" s="131"/>
      <c r="E21" s="131"/>
      <c r="H21" s="119" t="s">
        <v>374</v>
      </c>
      <c r="I21" s="104"/>
      <c r="J21" s="104"/>
      <c r="K21" s="104"/>
      <c r="L21" s="104"/>
    </row>
    <row r="22" spans="1:28" s="3" customFormat="1" ht="14.25" customHeight="1" thickBot="1"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</row>
    <row r="23" spans="1:28" s="3" customFormat="1" ht="28.5" customHeight="1" thickTop="1" thickBot="1">
      <c r="A23" s="145"/>
      <c r="B23" s="318" t="s">
        <v>6</v>
      </c>
      <c r="C23" s="319"/>
      <c r="D23" s="320"/>
      <c r="E23" s="23" t="s">
        <v>117</v>
      </c>
      <c r="F23" s="24" t="s">
        <v>147</v>
      </c>
      <c r="G23" s="226" t="s">
        <v>150</v>
      </c>
      <c r="H23" s="227"/>
      <c r="I23" s="227"/>
      <c r="J23" s="227"/>
      <c r="K23" s="242"/>
      <c r="L23" s="104"/>
    </row>
    <row r="24" spans="1:28" s="3" customFormat="1" ht="33" customHeight="1" thickTop="1">
      <c r="A24" s="298"/>
      <c r="B24" s="146" t="s">
        <v>115</v>
      </c>
      <c r="C24" s="321"/>
      <c r="D24" s="322"/>
      <c r="E24" s="39" t="str">
        <f>IF(C24="","(   )",C24)</f>
        <v>(   )</v>
      </c>
      <c r="F24" s="93"/>
      <c r="G24" s="243"/>
      <c r="H24" s="264"/>
      <c r="I24" s="264"/>
      <c r="J24" s="264"/>
      <c r="K24" s="244"/>
      <c r="L24" s="104"/>
      <c r="O24" s="173" t="str">
        <f>IF(C24="","",IF(C24&lt;作業用シート!$E$28,1,IF(C24&gt;作業用シート!$F$28,1,IF(WEEKDAY(C24)=1,1,IF(WEEKDAY(C24)=7,1,IF(COUNTIF(祝日,C24)=1,1,IF(COUNTIF(指導主事会,C24)=1,1,IF(COUNTIF(特別支援教育担当指導主事会,C24)=1,1,2))))))))</f>
        <v/>
      </c>
      <c r="AB24" s="3">
        <f>WEEKDAY(C24)</f>
        <v>7</v>
      </c>
    </row>
    <row r="25" spans="1:28" s="3" customFormat="1" ht="33" customHeight="1">
      <c r="A25" s="298"/>
      <c r="B25" s="147" t="s">
        <v>119</v>
      </c>
      <c r="C25" s="323"/>
      <c r="D25" s="324"/>
      <c r="E25" s="40" t="str">
        <f>IF(C25="","(   )",C25)</f>
        <v>(   )</v>
      </c>
      <c r="F25" s="94"/>
      <c r="G25" s="245"/>
      <c r="H25" s="265"/>
      <c r="I25" s="265"/>
      <c r="J25" s="265"/>
      <c r="K25" s="246"/>
      <c r="L25" s="104"/>
      <c r="O25" s="173" t="str">
        <f>IF(C25="","",IF(C25&lt;作業用シート!$E$28,1,IF(C25&gt;作業用シート!$F$28,1,IF(WEEKDAY(C25)=1,1,IF(WEEKDAY(C25)=7,1,IF(COUNTIF(祝日,C25)=1,1,IF(COUNTIF(指導主事会,C25)=1,1,IF(COUNTIF(特別支援教育担当指導主事会,C25)=1,1,2))))))))</f>
        <v/>
      </c>
      <c r="AB25" s="3">
        <f t="shared" ref="AB25:AB26" si="0">WEEKDAY(C25)</f>
        <v>7</v>
      </c>
    </row>
    <row r="26" spans="1:28" s="3" customFormat="1" ht="33" customHeight="1" thickBot="1">
      <c r="A26" s="298"/>
      <c r="B26" s="148" t="s">
        <v>121</v>
      </c>
      <c r="C26" s="285"/>
      <c r="D26" s="286"/>
      <c r="E26" s="41" t="str">
        <f>IF(C26="","(   )",C26)</f>
        <v>(   )</v>
      </c>
      <c r="F26" s="95"/>
      <c r="G26" s="247"/>
      <c r="H26" s="266"/>
      <c r="I26" s="266"/>
      <c r="J26" s="266"/>
      <c r="K26" s="248"/>
      <c r="L26" s="104"/>
      <c r="O26" s="173" t="str">
        <f>IF(C26="","",IF(C26&lt;作業用シート!$E$28,1,IF(C26&gt;作業用シート!$F$28,1,IF(WEEKDAY(C26)=1,1,IF(WEEKDAY(C26)=7,1,IF(COUNTIF(祝日,C26)=1,1,IF(COUNTIF(指導主事会,C26)=1,1,IF(COUNTIF(特別支援教育担当指導主事会,C26)=1,1,2))))))))</f>
        <v/>
      </c>
      <c r="AB26" s="3">
        <f t="shared" si="0"/>
        <v>7</v>
      </c>
    </row>
    <row r="27" spans="1:28" s="3" customFormat="1" ht="28.5" customHeight="1" thickTop="1" thickBot="1">
      <c r="A27" s="145"/>
      <c r="B27" s="318" t="s">
        <v>6</v>
      </c>
      <c r="C27" s="319"/>
      <c r="D27" s="320"/>
      <c r="E27" s="23" t="s">
        <v>117</v>
      </c>
      <c r="F27" s="24" t="s">
        <v>147</v>
      </c>
      <c r="G27" s="226" t="s">
        <v>150</v>
      </c>
      <c r="H27" s="227"/>
      <c r="I27" s="227"/>
      <c r="J27" s="227"/>
      <c r="K27" s="242"/>
      <c r="L27" s="104"/>
    </row>
    <row r="28" spans="1:28" s="3" customFormat="1" ht="33" customHeight="1" thickTop="1">
      <c r="A28" s="298"/>
      <c r="B28" s="146" t="s">
        <v>115</v>
      </c>
      <c r="C28" s="321"/>
      <c r="D28" s="322"/>
      <c r="E28" s="39" t="str">
        <f>IF(C28="","(   )",C28)</f>
        <v>(   )</v>
      </c>
      <c r="F28" s="93"/>
      <c r="G28" s="243"/>
      <c r="H28" s="264"/>
      <c r="I28" s="264"/>
      <c r="J28" s="264"/>
      <c r="K28" s="244"/>
      <c r="L28" s="104"/>
      <c r="O28" s="173" t="str">
        <f>IF(C28="","",IF(C28&lt;作業用シート!$E$28,1,IF(C28&gt;作業用シート!$F$28,1,IF(WEEKDAY(C28)=1,1,IF(WEEKDAY(C28)=7,1,IF(COUNTIF(祝日,C28)=1,1,IF(COUNTIF(指導主事会,C28)=1,1,IF(COUNTIF(特別支援教育担当指導主事会,C28)=1,1,2))))))))</f>
        <v/>
      </c>
      <c r="AB28" s="3">
        <f>WEEKDAY(C28)</f>
        <v>7</v>
      </c>
    </row>
    <row r="29" spans="1:28" s="3" customFormat="1" ht="33" customHeight="1">
      <c r="A29" s="298"/>
      <c r="B29" s="147" t="s">
        <v>119</v>
      </c>
      <c r="C29" s="323"/>
      <c r="D29" s="324"/>
      <c r="E29" s="40" t="str">
        <f>IF(C29="","(   )",C29)</f>
        <v>(   )</v>
      </c>
      <c r="F29" s="94"/>
      <c r="G29" s="245"/>
      <c r="H29" s="265"/>
      <c r="I29" s="265"/>
      <c r="J29" s="265"/>
      <c r="K29" s="246"/>
      <c r="L29" s="104"/>
      <c r="O29" s="173" t="str">
        <f>IF(C29="","",IF(C29&lt;作業用シート!$E$28,1,IF(C29&gt;作業用シート!$F$28,1,IF(WEEKDAY(C29)=1,1,IF(WEEKDAY(C29)=7,1,IF(COUNTIF(祝日,C29)=1,1,IF(COUNTIF(指導主事会,C29)=1,1,IF(COUNTIF(特別支援教育担当指導主事会,C29)=1,1,2))))))))</f>
        <v/>
      </c>
      <c r="AB29" s="3">
        <f t="shared" ref="AB29:AB30" si="1">WEEKDAY(C29)</f>
        <v>7</v>
      </c>
    </row>
    <row r="30" spans="1:28" s="3" customFormat="1" ht="33" customHeight="1" thickBot="1">
      <c r="A30" s="298"/>
      <c r="B30" s="148" t="s">
        <v>121</v>
      </c>
      <c r="C30" s="285"/>
      <c r="D30" s="286"/>
      <c r="E30" s="42" t="str">
        <f>IF(C30="","(   )",C30)</f>
        <v>(   )</v>
      </c>
      <c r="F30" s="95"/>
      <c r="G30" s="247"/>
      <c r="H30" s="266"/>
      <c r="I30" s="266"/>
      <c r="J30" s="266"/>
      <c r="K30" s="248"/>
      <c r="L30" s="104"/>
      <c r="O30" s="173" t="str">
        <f>IF(C30="","",IF(C30&lt;作業用シート!$E$28,1,IF(C30&gt;作業用シート!$F$28,1,IF(WEEKDAY(C30)=1,1,IF(WEEKDAY(C30)=7,1,IF(COUNTIF(祝日,C30)=1,1,IF(COUNTIF(指導主事会,C30)=1,1,IF(COUNTIF(特別支援教育担当指導主事会,C30)=1,1,2))))))))</f>
        <v/>
      </c>
      <c r="AB30" s="3">
        <f t="shared" si="1"/>
        <v>7</v>
      </c>
    </row>
    <row r="31" spans="1:28" s="104" customFormat="1" ht="14.25" thickTop="1">
      <c r="B31" s="120" t="s">
        <v>24</v>
      </c>
      <c r="C31" s="120"/>
      <c r="D31" s="120"/>
      <c r="E31" s="120"/>
      <c r="F31" s="120"/>
      <c r="G31" s="120"/>
      <c r="H31" s="120"/>
      <c r="I31" s="120"/>
      <c r="J31" s="120"/>
    </row>
    <row r="32" spans="1:28" s="104" customFormat="1" ht="13.5">
      <c r="B32" s="120" t="s">
        <v>341</v>
      </c>
      <c r="C32" s="120"/>
      <c r="D32" s="120"/>
      <c r="E32" s="120"/>
      <c r="F32" s="120"/>
      <c r="G32" s="120"/>
      <c r="H32" s="120"/>
      <c r="I32" s="120"/>
      <c r="J32" s="120"/>
    </row>
    <row r="33" spans="1:12" s="104" customFormat="1" ht="13.5">
      <c r="B33" s="125" t="s">
        <v>340</v>
      </c>
      <c r="C33" s="125"/>
      <c r="D33" s="125"/>
      <c r="E33" s="125"/>
      <c r="F33" s="125"/>
      <c r="G33" s="125"/>
      <c r="H33" s="125"/>
      <c r="I33" s="125"/>
      <c r="J33" s="125"/>
    </row>
    <row r="34" spans="1:12" s="104" customFormat="1" ht="35.25" customHeight="1">
      <c r="B34" s="125"/>
      <c r="C34" s="125"/>
      <c r="D34" s="125"/>
      <c r="E34" s="125"/>
      <c r="F34" s="125"/>
      <c r="G34" s="125"/>
      <c r="H34" s="125"/>
      <c r="I34" s="125"/>
      <c r="J34" s="125"/>
    </row>
    <row r="35" spans="1:12" s="3" customFormat="1" ht="20.25">
      <c r="A35" s="299" t="s">
        <v>385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155"/>
    </row>
    <row r="36" spans="1:12" s="104" customFormat="1" ht="5.25" customHeight="1">
      <c r="B36" s="125"/>
      <c r="C36" s="125"/>
      <c r="D36" s="125"/>
      <c r="E36" s="125"/>
      <c r="F36" s="125"/>
      <c r="G36" s="125"/>
      <c r="H36" s="125"/>
      <c r="I36" s="125"/>
      <c r="J36" s="125"/>
    </row>
    <row r="37" spans="1:12" s="3" customFormat="1" ht="17.25">
      <c r="A37" s="113" t="s">
        <v>370</v>
      </c>
      <c r="B37" s="113"/>
      <c r="C37" s="113"/>
      <c r="D37" s="113"/>
      <c r="E37" s="113"/>
      <c r="F37" s="113"/>
      <c r="G37" s="104"/>
      <c r="H37" s="104"/>
      <c r="I37" s="220" t="s">
        <v>107</v>
      </c>
      <c r="J37" s="220"/>
      <c r="K37" s="113"/>
      <c r="L37" s="113"/>
    </row>
    <row r="38" spans="1:12" s="3" customFormat="1" ht="9" customHeight="1">
      <c r="A38" s="113"/>
      <c r="B38" s="113"/>
      <c r="C38" s="113"/>
      <c r="D38" s="113"/>
      <c r="E38" s="113"/>
      <c r="F38" s="113"/>
      <c r="G38" s="104"/>
      <c r="H38" s="104"/>
      <c r="I38" s="104"/>
      <c r="J38" s="104"/>
      <c r="K38" s="104"/>
      <c r="L38" s="113"/>
    </row>
    <row r="39" spans="1:12" s="151" customFormat="1" ht="23.25" customHeight="1">
      <c r="A39" s="152" t="s">
        <v>386</v>
      </c>
      <c r="B39" s="113"/>
      <c r="C39" s="113"/>
      <c r="D39" s="113"/>
      <c r="E39" s="113"/>
      <c r="F39" s="150"/>
      <c r="G39" s="150"/>
      <c r="H39" s="150"/>
      <c r="I39" s="150"/>
      <c r="J39" s="150"/>
      <c r="K39" s="150"/>
      <c r="L39" s="150"/>
    </row>
    <row r="40" spans="1:12" s="151" customFormat="1" ht="23.25" customHeight="1">
      <c r="A40" s="150" t="s">
        <v>375</v>
      </c>
      <c r="B40" s="113"/>
      <c r="C40" s="113"/>
      <c r="D40" s="113"/>
      <c r="E40" s="113"/>
      <c r="F40" s="150"/>
      <c r="G40" s="150"/>
      <c r="H40" s="150"/>
      <c r="I40" s="150"/>
      <c r="J40" s="150"/>
      <c r="K40" s="181" t="s">
        <v>189</v>
      </c>
      <c r="L40" s="150"/>
    </row>
    <row r="41" spans="1:12" ht="16.5" customHeight="1" thickBot="1">
      <c r="A41" s="124"/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12" s="3" customFormat="1" ht="14.25" thickTop="1">
      <c r="A42" s="69"/>
      <c r="B42" s="70" t="s">
        <v>343</v>
      </c>
      <c r="C42" s="70"/>
      <c r="D42" s="70"/>
      <c r="E42" s="70"/>
      <c r="F42" s="70"/>
      <c r="G42" s="70"/>
      <c r="H42" s="70"/>
      <c r="I42" s="70"/>
      <c r="J42" s="70"/>
      <c r="K42" s="71"/>
      <c r="L42" s="104"/>
    </row>
    <row r="43" spans="1:12" s="3" customFormat="1" ht="13.5">
      <c r="A43" s="72"/>
      <c r="B43" s="73" t="s">
        <v>25</v>
      </c>
      <c r="C43" s="73"/>
      <c r="D43" s="73"/>
      <c r="E43" s="73"/>
      <c r="F43" s="73"/>
      <c r="G43" s="73"/>
      <c r="H43" s="73"/>
      <c r="I43" s="73"/>
      <c r="J43" s="73"/>
      <c r="K43" s="74"/>
      <c r="L43" s="104"/>
    </row>
    <row r="44" spans="1:12" s="3" customFormat="1" ht="13.5">
      <c r="A44" s="72"/>
      <c r="B44" s="75" t="s">
        <v>414</v>
      </c>
      <c r="C44" s="75"/>
      <c r="D44" s="75"/>
      <c r="E44" s="75"/>
      <c r="F44" s="75"/>
      <c r="G44" s="75"/>
      <c r="H44" s="75"/>
      <c r="I44" s="75"/>
      <c r="J44" s="75"/>
      <c r="K44" s="74"/>
      <c r="L44" s="104"/>
    </row>
    <row r="45" spans="1:12" s="3" customFormat="1" ht="13.5">
      <c r="A45" s="72"/>
      <c r="B45" s="76" t="s">
        <v>26</v>
      </c>
      <c r="C45" s="76"/>
      <c r="D45" s="76"/>
      <c r="E45" s="76"/>
      <c r="F45" s="76"/>
      <c r="G45" s="76"/>
      <c r="H45" s="76"/>
      <c r="I45" s="76"/>
      <c r="J45" s="76"/>
      <c r="K45" s="74"/>
      <c r="L45" s="104"/>
    </row>
    <row r="46" spans="1:12" s="3" customFormat="1" ht="14.25" thickBot="1">
      <c r="A46" s="77"/>
      <c r="B46" s="78" t="s">
        <v>416</v>
      </c>
      <c r="C46" s="78"/>
      <c r="D46" s="78"/>
      <c r="E46" s="78"/>
      <c r="F46" s="78"/>
      <c r="G46" s="78"/>
      <c r="H46" s="78"/>
      <c r="I46" s="78"/>
      <c r="J46" s="78"/>
      <c r="K46" s="79"/>
      <c r="L46" s="104"/>
    </row>
    <row r="47" spans="1:12" s="124" customFormat="1" ht="19.5" thickTop="1"/>
    <row r="48" spans="1:12" s="124" customFormat="1"/>
    <row r="49" spans="2:5" hidden="1"/>
    <row r="50" spans="2:5" hidden="1"/>
    <row r="51" spans="2:5" hidden="1"/>
    <row r="52" spans="2:5" hidden="1">
      <c r="B52" t="s">
        <v>132</v>
      </c>
      <c r="D52" t="s">
        <v>132</v>
      </c>
      <c r="E52" t="s">
        <v>132</v>
      </c>
    </row>
    <row r="53" spans="2:5" hidden="1">
      <c r="B53" t="s">
        <v>148</v>
      </c>
      <c r="D53">
        <v>1</v>
      </c>
      <c r="E53" t="s">
        <v>379</v>
      </c>
    </row>
    <row r="54" spans="2:5" hidden="1">
      <c r="B54" t="s">
        <v>149</v>
      </c>
      <c r="D54">
        <v>2</v>
      </c>
      <c r="E54" t="s">
        <v>144</v>
      </c>
    </row>
    <row r="55" spans="2:5" hidden="1">
      <c r="B55" t="s">
        <v>380</v>
      </c>
      <c r="D55">
        <v>3</v>
      </c>
    </row>
    <row r="56" spans="2:5" hidden="1">
      <c r="D56" t="s">
        <v>381</v>
      </c>
    </row>
    <row r="57" spans="2:5" hidden="1"/>
    <row r="58" spans="2:5" hidden="1"/>
    <row r="59" spans="2:5" hidden="1"/>
    <row r="60" spans="2:5" hidden="1"/>
    <row r="61" spans="2:5" hidden="1"/>
    <row r="62" spans="2:5" hidden="1"/>
    <row r="63" spans="2:5" hidden="1"/>
    <row r="64" spans="2:5" hidden="1"/>
    <row r="65" hidden="1"/>
    <row r="66" hidden="1"/>
    <row r="67" hidden="1"/>
    <row r="68" hidden="1"/>
    <row r="69" hidden="1"/>
    <row r="70" hidden="1"/>
    <row r="71" hidden="1"/>
    <row r="72" hidden="1"/>
    <row r="73" hidden="1"/>
  </sheetData>
  <sheetProtection sheet="1" selectLockedCells="1"/>
  <mergeCells count="29">
    <mergeCell ref="A35:K35"/>
    <mergeCell ref="I37:J37"/>
    <mergeCell ref="A28:A30"/>
    <mergeCell ref="A11:C11"/>
    <mergeCell ref="A12:C12"/>
    <mergeCell ref="A13:C13"/>
    <mergeCell ref="A14:C16"/>
    <mergeCell ref="B27:D27"/>
    <mergeCell ref="B23:D23"/>
    <mergeCell ref="C24:D24"/>
    <mergeCell ref="C25:D25"/>
    <mergeCell ref="C26:D26"/>
    <mergeCell ref="G27:K27"/>
    <mergeCell ref="C28:D28"/>
    <mergeCell ref="G28:K30"/>
    <mergeCell ref="C29:D29"/>
    <mergeCell ref="C30:D30"/>
    <mergeCell ref="A3:B3"/>
    <mergeCell ref="E3:G3"/>
    <mergeCell ref="G23:K23"/>
    <mergeCell ref="G24:K26"/>
    <mergeCell ref="I20:J20"/>
    <mergeCell ref="G9:H9"/>
    <mergeCell ref="E14:J14"/>
    <mergeCell ref="E15:J15"/>
    <mergeCell ref="K15:K16"/>
    <mergeCell ref="E16:J16"/>
    <mergeCell ref="K12:K13"/>
    <mergeCell ref="A24:A26"/>
  </mergeCells>
  <phoneticPr fontId="15"/>
  <conditionalFormatting sqref="C24:D26">
    <cfRule type="expression" dxfId="25" priority="2">
      <formula>$O24=1</formula>
    </cfRule>
  </conditionalFormatting>
  <conditionalFormatting sqref="C28:D30">
    <cfRule type="expression" dxfId="24" priority="1">
      <formula>$O28=1</formula>
    </cfRule>
  </conditionalFormatting>
  <dataValidations count="6">
    <dataValidation imeMode="on" allowBlank="1" showInputMessage="1" showErrorMessage="1" sqref="E15:J16 G24:K26 G28:K30"/>
    <dataValidation type="date" imeMode="off" allowBlank="1" showInputMessage="1" showErrorMessage="1" error="2020/6/1~2021/2/26の間で入力してください。" sqref="C28:D30">
      <formula1>44348</formula1>
      <formula2>44620</formula2>
    </dataValidation>
    <dataValidation type="list" allowBlank="1" showInputMessage="1" showErrorMessage="1" sqref="D12:J12">
      <formula1>$D$53:$D$55</formula1>
    </dataValidation>
    <dataValidation type="list" allowBlank="1" showInputMessage="1" showErrorMessage="1" sqref="D13:J13">
      <formula1>$E$53:$E$54</formula1>
    </dataValidation>
    <dataValidation type="list" allowBlank="1" showInputMessage="1" showErrorMessage="1" sqref="F24:F26 F28:F30">
      <formula1>$B$53:$B$55</formula1>
    </dataValidation>
    <dataValidation type="date" imeMode="off" allowBlank="1" showInputMessage="1" showErrorMessage="1" error="2020/6/1~2021/2/26の間で入力してください。" sqref="C24:D26">
      <formula1>44348</formula1>
      <formula2>44620</formula2>
    </dataValidation>
  </dataValidations>
  <hyperlinks>
    <hyperlink ref="K40" location="にこサポ!T4" display="ジャンプ"/>
  </hyperlinks>
  <pageMargins left="0.7" right="0.7" top="0.75" bottom="0.75" header="0.3" footer="0.3"/>
  <pageSetup paperSize="9" scale="7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'1ページ'!$I$43:$I$45</xm:f>
          </x14:formula1>
          <xm:sqref>G9:H9 I20:J20 I37:J37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A28" zoomScaleNormal="100" workbookViewId="0">
      <selection activeCell="C28" sqref="C28:D28"/>
    </sheetView>
  </sheetViews>
  <sheetFormatPr defaultColWidth="0" defaultRowHeight="18.75" zeroHeight="1"/>
  <cols>
    <col min="1" max="1" width="5.625" customWidth="1"/>
    <col min="2" max="2" width="18" customWidth="1"/>
    <col min="3" max="3" width="9.625" customWidth="1"/>
    <col min="4" max="5" width="3.125" customWidth="1"/>
    <col min="6" max="7" width="9" customWidth="1"/>
    <col min="8" max="8" width="9.625" customWidth="1"/>
    <col min="9" max="16" width="9" customWidth="1"/>
    <col min="17" max="20" width="0" hidden="1" customWidth="1"/>
    <col min="21" max="16384" width="9" hidden="1"/>
  </cols>
  <sheetData>
    <row r="1" spans="1:19" s="3" customFormat="1" ht="18">
      <c r="A1" s="102"/>
      <c r="B1" s="102"/>
      <c r="C1" s="167" t="str">
        <f ca="1">'1ページ'!C1</f>
        <v>令和3(2021)年度</v>
      </c>
      <c r="D1" s="102" t="s">
        <v>394</v>
      </c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4"/>
      <c r="P1" s="104"/>
    </row>
    <row r="2" spans="1:19" s="3" customFormat="1" ht="13.5">
      <c r="A2" s="103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9" s="3" customFormat="1" ht="24.75" customHeight="1">
      <c r="A3" s="241" t="s">
        <v>116</v>
      </c>
      <c r="B3" s="241"/>
      <c r="C3" s="116"/>
      <c r="D3" s="116"/>
      <c r="E3" s="116"/>
      <c r="F3" s="116"/>
      <c r="G3" s="287" t="str">
        <f>'1ページ'!C3</f>
        <v>選択してください。</v>
      </c>
      <c r="H3" s="287"/>
      <c r="I3" s="287"/>
      <c r="K3" s="104"/>
      <c r="L3" s="104"/>
      <c r="M3" s="104"/>
      <c r="N3" s="104"/>
      <c r="O3" s="104"/>
      <c r="P3" s="104"/>
    </row>
    <row r="4" spans="1:19" s="3" customFormat="1" ht="17.25">
      <c r="A4" s="117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</row>
    <row r="5" spans="1:19" s="3" customFormat="1" ht="21">
      <c r="A5" s="118" t="s">
        <v>383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04"/>
      <c r="N5" s="104"/>
      <c r="O5" s="104"/>
      <c r="P5" s="104"/>
    </row>
    <row r="6" spans="1:19" s="3" customFormat="1" ht="23.25" customHeight="1">
      <c r="A6" s="113" t="s">
        <v>366</v>
      </c>
      <c r="B6" s="113"/>
      <c r="C6" s="113"/>
      <c r="D6" s="113"/>
      <c r="E6" s="113"/>
      <c r="F6" s="113"/>
      <c r="G6" s="113"/>
      <c r="H6" s="113"/>
      <c r="I6" s="220" t="s">
        <v>107</v>
      </c>
      <c r="J6" s="220"/>
      <c r="K6" s="113"/>
      <c r="L6" s="113"/>
      <c r="M6" s="113"/>
      <c r="N6" s="104"/>
      <c r="O6" s="104"/>
      <c r="P6" s="104"/>
    </row>
    <row r="7" spans="1:19" s="3" customFormat="1" ht="24.75" customHeight="1" thickBot="1">
      <c r="A7" s="135" t="s">
        <v>136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04"/>
      <c r="O7" s="104"/>
      <c r="P7" s="104"/>
    </row>
    <row r="8" spans="1:19" s="3" customFormat="1" ht="24.75" customHeight="1" thickTop="1" thickBot="1">
      <c r="A8" s="333" t="s">
        <v>137</v>
      </c>
      <c r="B8" s="334"/>
      <c r="C8" s="226" t="s">
        <v>5</v>
      </c>
      <c r="D8" s="227"/>
      <c r="E8" s="341"/>
      <c r="F8" s="335" t="s">
        <v>7</v>
      </c>
      <c r="G8" s="336"/>
      <c r="H8" s="139"/>
      <c r="I8" s="138"/>
      <c r="J8" s="135"/>
      <c r="K8" s="135"/>
      <c r="L8" s="135"/>
      <c r="M8" s="104"/>
      <c r="N8" s="104"/>
      <c r="O8" s="104"/>
      <c r="P8" s="104"/>
    </row>
    <row r="9" spans="1:19" s="3" customFormat="1" ht="34.5" customHeight="1" thickTop="1" thickBot="1">
      <c r="A9" s="337"/>
      <c r="B9" s="338"/>
      <c r="C9" s="342" t="s">
        <v>107</v>
      </c>
      <c r="D9" s="343"/>
      <c r="E9" s="344"/>
      <c r="F9" s="339" t="s">
        <v>107</v>
      </c>
      <c r="G9" s="340"/>
      <c r="H9" s="139"/>
      <c r="I9" s="138"/>
      <c r="J9" s="135"/>
      <c r="K9" s="135"/>
      <c r="L9" s="135"/>
      <c r="M9" s="104"/>
      <c r="N9" s="104"/>
      <c r="O9" s="104"/>
      <c r="P9" s="104"/>
    </row>
    <row r="10" spans="1:19" s="3" customFormat="1" ht="24.75" customHeight="1" thickTop="1" thickBot="1">
      <c r="A10" s="332" t="s">
        <v>246</v>
      </c>
      <c r="B10" s="261"/>
      <c r="C10" s="7" t="s">
        <v>117</v>
      </c>
      <c r="D10" s="345" t="s">
        <v>247</v>
      </c>
      <c r="E10" s="346"/>
      <c r="F10" s="346"/>
      <c r="G10" s="347"/>
      <c r="H10" s="56" t="s">
        <v>117</v>
      </c>
      <c r="I10" s="135"/>
      <c r="J10" s="135"/>
      <c r="K10" s="135"/>
      <c r="L10" s="135"/>
      <c r="M10" s="135"/>
      <c r="N10" s="104"/>
      <c r="O10" s="104"/>
      <c r="P10" s="104"/>
    </row>
    <row r="11" spans="1:19" s="3" customFormat="1" ht="24.75" customHeight="1" thickTop="1">
      <c r="A11" s="14" t="s">
        <v>115</v>
      </c>
      <c r="B11" s="88"/>
      <c r="C11" s="43" t="str">
        <f>IF(B11="","(   )",B11)</f>
        <v>(   )</v>
      </c>
      <c r="D11" s="348" t="s">
        <v>115</v>
      </c>
      <c r="E11" s="349"/>
      <c r="F11" s="364"/>
      <c r="G11" s="365"/>
      <c r="H11" s="53" t="str">
        <f>IF(F11="","(   )",F11)</f>
        <v>(   )</v>
      </c>
      <c r="I11" s="135"/>
      <c r="J11" s="135"/>
      <c r="K11" s="135"/>
      <c r="L11" s="135"/>
      <c r="M11" s="135"/>
      <c r="N11" s="104"/>
      <c r="O11" s="104"/>
      <c r="P11" s="104"/>
      <c r="R11" s="173" t="str">
        <f>IF(B11="","",IF(B11&lt;作業用シート!$E$29,1,IF(B11&gt;作業用シート!$F$29,1,IF(WEEKDAY(B11)=1,1,IF(WEEKDAY(B11)=7,1,IF(COUNTIF(祝日,B11)=1,1,IF(COUNTIF(指導主事会,B11)=1,1,2)))))))</f>
        <v/>
      </c>
      <c r="S11" s="173" t="str">
        <f>IF(F11="","",IF(F11&lt;作業用シート!$E$30,1,IF(F11&gt;作業用シート!$F$30,1,IF(WEEKDAY(F11)=1,1,IF(WEEKDAY(F11)=7,1,IF(COUNTIF(祝日,F11)=1,1,IF(COUNTIF(指導主事会,F11)=1,1,2)))))))</f>
        <v/>
      </c>
    </row>
    <row r="12" spans="1:19" s="3" customFormat="1" ht="24.75" customHeight="1">
      <c r="A12" s="22" t="s">
        <v>119</v>
      </c>
      <c r="B12" s="89"/>
      <c r="C12" s="44" t="str">
        <f>IF(B12="","(   )",B12)</f>
        <v>(   )</v>
      </c>
      <c r="D12" s="366" t="s">
        <v>119</v>
      </c>
      <c r="E12" s="367"/>
      <c r="F12" s="368"/>
      <c r="G12" s="369"/>
      <c r="H12" s="54" t="str">
        <f>IF(F12="","(   )",F12)</f>
        <v>(   )</v>
      </c>
      <c r="I12" s="135"/>
      <c r="J12" s="135"/>
      <c r="K12" s="135"/>
      <c r="L12" s="135"/>
      <c r="M12" s="135"/>
      <c r="N12" s="104"/>
      <c r="O12" s="104"/>
      <c r="P12" s="104"/>
      <c r="R12" s="173" t="str">
        <f>IF(B12="","",IF(B12&lt;作業用シート!$E$29,1,IF(B12&gt;作業用シート!$F$29,1,IF(WEEKDAY(B12)=1,1,IF(WEEKDAY(B12)=7,1,IF(COUNTIF(祝日,B12)=1,1,IF(COUNTIF(指導主事会,B12)=1,1,2)))))))</f>
        <v/>
      </c>
      <c r="S12" s="173" t="str">
        <f>IF(F12="","",IF(F12&lt;作業用シート!$E$30,1,IF(F12&gt;作業用シート!$F$30,1,IF(WEEKDAY(F12)=1,1,IF(WEEKDAY(F12)=7,1,IF(COUNTIF(祝日,F12)=1,1,IF(COUNTIF(指導主事会,F12)=1,1,2)))))))</f>
        <v/>
      </c>
    </row>
    <row r="13" spans="1:19" s="3" customFormat="1" ht="24.75" customHeight="1" thickBot="1">
      <c r="A13" s="12" t="s">
        <v>121</v>
      </c>
      <c r="B13" s="90"/>
      <c r="C13" s="45" t="str">
        <f>IF(B13="","(   )",B13)</f>
        <v>(   )</v>
      </c>
      <c r="D13" s="370" t="s">
        <v>121</v>
      </c>
      <c r="E13" s="371"/>
      <c r="F13" s="372"/>
      <c r="G13" s="373"/>
      <c r="H13" s="55" t="str">
        <f>IF(F13="","(   )",F13)</f>
        <v>(   )</v>
      </c>
      <c r="I13" s="135"/>
      <c r="J13" s="135"/>
      <c r="K13" s="135"/>
      <c r="L13" s="135"/>
      <c r="M13" s="135"/>
      <c r="N13" s="104"/>
      <c r="O13" s="104"/>
      <c r="P13" s="104"/>
      <c r="R13" s="173" t="str">
        <f>IF(B13="","",IF(B13&lt;作業用シート!$E$29,1,IF(B13&gt;作業用シート!$F$29,1,IF(WEEKDAY(B13)=1,1,IF(WEEKDAY(B13)=7,1,IF(COUNTIF(祝日,B13)=1,1,IF(COUNTIF(指導主事会,B13)=1,1,2)))))))</f>
        <v/>
      </c>
      <c r="S13" s="173" t="str">
        <f>IF(F13="","",IF(F13&lt;作業用シート!$E$30,1,IF(F13&gt;作業用シート!$F$30,1,IF(WEEKDAY(F13)=1,1,IF(WEEKDAY(F13)=7,1,IF(COUNTIF(祝日,F13)=1,1,IF(COUNTIF(指導主事会,F13)=1,1,2)))))))</f>
        <v/>
      </c>
    </row>
    <row r="14" spans="1:19" s="3" customFormat="1" ht="24.75" customHeight="1" thickTop="1" thickBot="1">
      <c r="A14" s="135"/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04"/>
      <c r="O14" s="104"/>
      <c r="P14" s="104"/>
    </row>
    <row r="15" spans="1:19" s="3" customFormat="1" ht="24.75" customHeight="1" thickTop="1" thickBot="1">
      <c r="A15" s="333" t="s">
        <v>137</v>
      </c>
      <c r="B15" s="334"/>
      <c r="C15" s="226" t="s">
        <v>5</v>
      </c>
      <c r="D15" s="227"/>
      <c r="E15" s="341"/>
      <c r="F15" s="335" t="s">
        <v>7</v>
      </c>
      <c r="G15" s="336"/>
      <c r="H15" s="139"/>
      <c r="I15" s="138"/>
      <c r="J15" s="135"/>
      <c r="K15" s="135"/>
      <c r="L15" s="135"/>
      <c r="M15" s="104"/>
      <c r="N15" s="104"/>
      <c r="O15" s="104"/>
      <c r="P15" s="104"/>
    </row>
    <row r="16" spans="1:19" s="3" customFormat="1" ht="34.5" customHeight="1" thickTop="1" thickBot="1">
      <c r="A16" s="337"/>
      <c r="B16" s="338"/>
      <c r="C16" s="342" t="s">
        <v>107</v>
      </c>
      <c r="D16" s="343"/>
      <c r="E16" s="344"/>
      <c r="F16" s="339" t="s">
        <v>107</v>
      </c>
      <c r="G16" s="340"/>
      <c r="H16" s="139"/>
      <c r="I16" s="138"/>
      <c r="J16" s="135"/>
      <c r="K16" s="135"/>
      <c r="L16" s="135"/>
      <c r="M16" s="104"/>
      <c r="N16" s="104"/>
      <c r="O16" s="104"/>
      <c r="P16" s="104"/>
    </row>
    <row r="17" spans="1:20" s="3" customFormat="1" ht="24.75" customHeight="1" thickTop="1" thickBot="1">
      <c r="A17" s="332" t="s">
        <v>246</v>
      </c>
      <c r="B17" s="261"/>
      <c r="C17" s="7" t="s">
        <v>117</v>
      </c>
      <c r="D17" s="345" t="s">
        <v>247</v>
      </c>
      <c r="E17" s="346"/>
      <c r="F17" s="346"/>
      <c r="G17" s="347"/>
      <c r="H17" s="52" t="s">
        <v>117</v>
      </c>
      <c r="I17" s="135"/>
      <c r="J17" s="135"/>
      <c r="K17" s="135"/>
      <c r="L17" s="135"/>
      <c r="M17" s="135"/>
      <c r="N17" s="104"/>
      <c r="O17" s="104"/>
      <c r="P17" s="104"/>
    </row>
    <row r="18" spans="1:20" s="3" customFormat="1" ht="24.75" customHeight="1" thickTop="1">
      <c r="A18" s="14" t="s">
        <v>115</v>
      </c>
      <c r="B18" s="88"/>
      <c r="C18" s="43" t="str">
        <f>IF(B18="","(   )",B18)</f>
        <v>(   )</v>
      </c>
      <c r="D18" s="348" t="s">
        <v>115</v>
      </c>
      <c r="E18" s="349"/>
      <c r="F18" s="364"/>
      <c r="G18" s="365"/>
      <c r="H18" s="53" t="str">
        <f>IF(F18="","(   )",F18)</f>
        <v>(   )</v>
      </c>
      <c r="I18" s="135"/>
      <c r="J18" s="135"/>
      <c r="K18" s="135"/>
      <c r="L18" s="135"/>
      <c r="M18" s="135"/>
      <c r="N18" s="104"/>
      <c r="O18" s="104"/>
      <c r="P18" s="104"/>
      <c r="R18" s="173" t="str">
        <f>IF(B18="","",IF(B18&lt;作業用シート!$E$29,1,IF(B18&gt;作業用シート!$F$29,1,IF(WEEKDAY(B18)=1,1,IF(WEEKDAY(B18)=7,1,IF(COUNTIF(祝日,B18)=1,1,IF(COUNTIF(指導主事会,B18)=1,1,2)))))))</f>
        <v/>
      </c>
      <c r="S18" s="173" t="str">
        <f>IF(F18="","",IF(F18&lt;作業用シート!$E$30,1,IF(F18&gt;作業用シート!$F$30,1,IF(WEEKDAY(F18)=1,1,IF(WEEKDAY(F18)=7,1,IF(COUNTIF(祝日,F18)=1,1,IF(COUNTIF(指導主事会,F18)=1,1,2)))))))</f>
        <v/>
      </c>
    </row>
    <row r="19" spans="1:20" s="3" customFormat="1" ht="24.75" customHeight="1">
      <c r="A19" s="22" t="s">
        <v>119</v>
      </c>
      <c r="B19" s="89"/>
      <c r="C19" s="44" t="str">
        <f>IF(B19="","(   )",B19)</f>
        <v>(   )</v>
      </c>
      <c r="D19" s="366" t="s">
        <v>119</v>
      </c>
      <c r="E19" s="367"/>
      <c r="F19" s="368"/>
      <c r="G19" s="369"/>
      <c r="H19" s="54" t="str">
        <f>IF(F19="","(   )",F19)</f>
        <v>(   )</v>
      </c>
      <c r="I19" s="135"/>
      <c r="J19" s="135"/>
      <c r="K19" s="135"/>
      <c r="L19" s="135"/>
      <c r="M19" s="135"/>
      <c r="N19" s="104"/>
      <c r="O19" s="104"/>
      <c r="P19" s="104"/>
      <c r="R19" s="173" t="str">
        <f>IF(B19="","",IF(B19&lt;作業用シート!$E$29,1,IF(B19&gt;作業用シート!$F$29,1,IF(WEEKDAY(B19)=1,1,IF(WEEKDAY(B19)=7,1,IF(COUNTIF(祝日,B19)=1,1,IF(COUNTIF(指導主事会,B19)=1,1,2)))))))</f>
        <v/>
      </c>
      <c r="S19" s="173" t="str">
        <f>IF(F19="","",IF(F19&lt;作業用シート!$E$30,1,IF(F19&gt;作業用シート!$F$30,1,IF(WEEKDAY(F19)=1,1,IF(WEEKDAY(F19)=7,1,IF(COUNTIF(祝日,F19)=1,1,IF(COUNTIF(指導主事会,F19)=1,1,2)))))))</f>
        <v/>
      </c>
    </row>
    <row r="20" spans="1:20" s="3" customFormat="1" ht="24.75" customHeight="1" thickBot="1">
      <c r="A20" s="12" t="s">
        <v>121</v>
      </c>
      <c r="B20" s="90"/>
      <c r="C20" s="45" t="str">
        <f>IF(B20="","(   )",B20)</f>
        <v>(   )</v>
      </c>
      <c r="D20" s="370" t="s">
        <v>121</v>
      </c>
      <c r="E20" s="371"/>
      <c r="F20" s="372"/>
      <c r="G20" s="373"/>
      <c r="H20" s="55" t="str">
        <f>IF(F20="","(   )",F20)</f>
        <v>(   )</v>
      </c>
      <c r="I20" s="135"/>
      <c r="J20" s="135"/>
      <c r="K20" s="135"/>
      <c r="L20" s="135"/>
      <c r="M20" s="135"/>
      <c r="N20" s="104"/>
      <c r="O20" s="104"/>
      <c r="P20" s="104"/>
      <c r="R20" s="173" t="str">
        <f>IF(B20="","",IF(B20&lt;作業用シート!$E$29,1,IF(B20&gt;作業用シート!$F$29,1,IF(WEEKDAY(B20)=1,1,IF(WEEKDAY(B20)=7,1,IF(COUNTIF(祝日,B20)=1,1,IF(COUNTIF(指導主事会,B20)=1,1,2)))))))</f>
        <v/>
      </c>
      <c r="S20" s="173" t="str">
        <f>IF(F20="","",IF(F20&lt;作業用シート!$E$30,1,IF(F20&gt;作業用シート!$F$30,1,IF(WEEKDAY(F20)=1,1,IF(WEEKDAY(F20)=7,1,IF(COUNTIF(祝日,F20)=1,1,IF(COUNTIF(指導主事会,F20)=1,1,2)))))))</f>
        <v/>
      </c>
    </row>
    <row r="21" spans="1:20" s="3" customFormat="1" ht="14.25" customHeight="1" thickTop="1">
      <c r="A21" s="104"/>
      <c r="B21" s="104"/>
      <c r="C21" s="104"/>
      <c r="D21" s="136"/>
      <c r="E21" s="136"/>
      <c r="F21" s="137"/>
      <c r="G21" s="137"/>
      <c r="H21" s="137"/>
      <c r="I21" s="137"/>
      <c r="J21" s="137"/>
      <c r="K21" s="137"/>
      <c r="L21" s="137"/>
      <c r="M21" s="137"/>
      <c r="N21" s="104"/>
      <c r="O21" s="104"/>
      <c r="P21" s="104"/>
    </row>
    <row r="22" spans="1:20" s="3" customFormat="1" ht="41.25" customHeight="1">
      <c r="A22" s="374" t="s">
        <v>382</v>
      </c>
      <c r="B22" s="374"/>
      <c r="C22" s="374"/>
      <c r="D22" s="374"/>
      <c r="E22" s="374"/>
      <c r="F22" s="374"/>
      <c r="G22" s="374"/>
      <c r="H22" s="374"/>
      <c r="I22" s="374"/>
      <c r="J22" s="374"/>
      <c r="K22" s="374"/>
      <c r="L22" s="374"/>
      <c r="M22" s="374"/>
      <c r="N22" s="104"/>
      <c r="O22" s="104"/>
      <c r="P22" s="104"/>
    </row>
    <row r="23" spans="1:20" s="3" customFormat="1" ht="13.5">
      <c r="A23" s="103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</row>
    <row r="24" spans="1:20" s="3" customFormat="1" ht="17.25">
      <c r="A24" s="113" t="s">
        <v>248</v>
      </c>
      <c r="B24" s="113"/>
      <c r="C24" s="113"/>
      <c r="D24" s="113"/>
      <c r="E24" s="113"/>
      <c r="F24" s="113"/>
      <c r="G24" s="113"/>
      <c r="H24" s="113"/>
      <c r="I24" s="113"/>
      <c r="J24" s="220" t="s">
        <v>107</v>
      </c>
      <c r="K24" s="220"/>
      <c r="L24" s="104"/>
      <c r="M24" s="104"/>
      <c r="N24" s="104"/>
      <c r="O24" s="104"/>
      <c r="P24" s="104"/>
    </row>
    <row r="25" spans="1:20" s="3" customFormat="1" ht="24.75" customHeight="1" thickBot="1">
      <c r="A25" s="133" t="s">
        <v>123</v>
      </c>
      <c r="B25" s="134"/>
      <c r="C25" s="134"/>
      <c r="D25" s="135"/>
      <c r="E25" s="135"/>
      <c r="F25" s="134"/>
      <c r="G25" s="134"/>
      <c r="H25" s="134"/>
      <c r="I25" s="134"/>
      <c r="J25" s="134"/>
      <c r="K25" s="134"/>
      <c r="L25" s="134"/>
      <c r="M25" s="134"/>
      <c r="N25" s="104"/>
      <c r="O25" s="104"/>
      <c r="P25" s="104"/>
    </row>
    <row r="26" spans="1:20" s="3" customFormat="1" ht="28.5" customHeight="1" thickTop="1" thickBot="1">
      <c r="A26" s="360" t="s">
        <v>252</v>
      </c>
      <c r="B26" s="361"/>
      <c r="C26" s="335" t="s">
        <v>5</v>
      </c>
      <c r="D26" s="335"/>
      <c r="E26" s="335" t="s">
        <v>7</v>
      </c>
      <c r="F26" s="335"/>
      <c r="G26" s="354" t="s">
        <v>249</v>
      </c>
      <c r="H26" s="355"/>
      <c r="I26" s="60" t="s">
        <v>117</v>
      </c>
      <c r="J26" s="354" t="s">
        <v>250</v>
      </c>
      <c r="K26" s="355"/>
      <c r="L26" s="60" t="s">
        <v>117</v>
      </c>
      <c r="M26" s="354" t="s">
        <v>251</v>
      </c>
      <c r="N26" s="355"/>
      <c r="O26" s="60" t="s">
        <v>117</v>
      </c>
      <c r="P26" s="104"/>
    </row>
    <row r="27" spans="1:20" s="3" customFormat="1" ht="34.5" customHeight="1" thickTop="1">
      <c r="A27" s="356"/>
      <c r="B27" s="357"/>
      <c r="C27" s="358" t="s">
        <v>107</v>
      </c>
      <c r="D27" s="358"/>
      <c r="E27" s="359" t="s">
        <v>107</v>
      </c>
      <c r="F27" s="359"/>
      <c r="G27" s="352"/>
      <c r="H27" s="353"/>
      <c r="I27" s="59" t="str">
        <f>IF(G27="","(   )",G27)</f>
        <v>(   )</v>
      </c>
      <c r="J27" s="352"/>
      <c r="K27" s="353"/>
      <c r="L27" s="59" t="str">
        <f>IF(J27="","(   )",J27)</f>
        <v>(   )</v>
      </c>
      <c r="M27" s="352"/>
      <c r="N27" s="353"/>
      <c r="O27" s="59" t="str">
        <f>IF(M27="","(   )",M27)</f>
        <v>(   )</v>
      </c>
      <c r="P27" s="104"/>
      <c r="R27" s="173" t="str">
        <f>IF(G27="","",IF(G27&lt;作業用シート!$E$31,1,IF(G27&gt;作業用シート!$F$31,1,IF(WEEKDAY(G27)=1,1,IF(WEEKDAY(G27)=7,1,IF(COUNTIF(祝日,G27)=1,1,IF(COUNTIF(指導主事会,G27)=1,1,2)))))))</f>
        <v/>
      </c>
      <c r="S27" s="173" t="str">
        <f>IF(J27="","",IF(J27&lt;作業用シート!$E$31,1,IF(J27&gt;作業用シート!$F$31,1,IF(WEEKDAY(J27)=1,1,IF(WEEKDAY(J27)=7,1,IF(COUNTIF(祝日,J27)=1,1,IF(COUNTIF(指導主事会,J27)=1,1,2)))))))</f>
        <v/>
      </c>
      <c r="T27" s="173" t="str">
        <f>IF(M27="","",IF(M27&lt;作業用シート!$E$31,1,IF(M27&gt;作業用シート!$F$31,1,IF(WEEKDAY(M27)=1,1,IF(WEEKDAY(M27)=7,1,IF(COUNTIF(祝日,M27)=1,1,IF(COUNTIF(指導主事会,M27)=1,1,2)))))))</f>
        <v/>
      </c>
    </row>
    <row r="28" spans="1:20" s="3" customFormat="1" ht="34.5" customHeight="1">
      <c r="A28" s="325"/>
      <c r="B28" s="326"/>
      <c r="C28" s="327" t="s">
        <v>107</v>
      </c>
      <c r="D28" s="327"/>
      <c r="E28" s="328" t="s">
        <v>107</v>
      </c>
      <c r="F28" s="328"/>
      <c r="G28" s="362"/>
      <c r="H28" s="363"/>
      <c r="I28" s="57" t="str">
        <f>IF(G28="","(   )",G28)</f>
        <v>(   )</v>
      </c>
      <c r="J28" s="362"/>
      <c r="K28" s="363"/>
      <c r="L28" s="57" t="str">
        <f>IF(J28="","(   )",J28)</f>
        <v>(   )</v>
      </c>
      <c r="M28" s="362"/>
      <c r="N28" s="363"/>
      <c r="O28" s="57" t="str">
        <f>IF(M28="","(   )",M28)</f>
        <v>(   )</v>
      </c>
      <c r="P28" s="104"/>
      <c r="R28" s="173" t="str">
        <f>IF(G28="","",IF(G28&lt;作業用シート!$E$31,1,IF(G28&gt;作業用シート!$F$31,1,IF(WEEKDAY(G28)=1,1,IF(WEEKDAY(G28)=7,1,IF(COUNTIF(祝日,G28)=1,1,IF(COUNTIF(指導主事会,G28)=1,1,2)))))))</f>
        <v/>
      </c>
      <c r="S28" s="173" t="str">
        <f>IF(J28="","",IF(J28&lt;作業用シート!$E$31,1,IF(J28&gt;作業用シート!$F$31,1,IF(WEEKDAY(J28)=1,1,IF(WEEKDAY(J28)=7,1,IF(COUNTIF(祝日,J28)=1,1,IF(COUNTIF(指導主事会,J28)=1,1,2)))))))</f>
        <v/>
      </c>
      <c r="T28" s="173" t="str">
        <f>IF(M28="","",IF(M28&lt;作業用シート!$E$31,1,IF(M28&gt;作業用シート!$F$31,1,IF(WEEKDAY(M28)=1,1,IF(WEEKDAY(M28)=7,1,IF(COUNTIF(祝日,M28)=1,1,IF(COUNTIF(指導主事会,M28)=1,1,2)))))))</f>
        <v/>
      </c>
    </row>
    <row r="29" spans="1:20" s="3" customFormat="1" ht="34.5" customHeight="1">
      <c r="A29" s="325"/>
      <c r="B29" s="326"/>
      <c r="C29" s="327" t="s">
        <v>107</v>
      </c>
      <c r="D29" s="327"/>
      <c r="E29" s="328" t="s">
        <v>107</v>
      </c>
      <c r="F29" s="328"/>
      <c r="G29" s="362"/>
      <c r="H29" s="363"/>
      <c r="I29" s="57" t="str">
        <f>IF(G29="","(   )",G29)</f>
        <v>(   )</v>
      </c>
      <c r="J29" s="362"/>
      <c r="K29" s="363"/>
      <c r="L29" s="57" t="str">
        <f>IF(J29="","(   )",J29)</f>
        <v>(   )</v>
      </c>
      <c r="M29" s="362"/>
      <c r="N29" s="363"/>
      <c r="O29" s="57" t="str">
        <f>IF(M29="","(   )",M29)</f>
        <v>(   )</v>
      </c>
      <c r="P29" s="104"/>
      <c r="R29" s="173" t="str">
        <f>IF(G29="","",IF(G29&lt;作業用シート!$E$31,1,IF(G29&gt;作業用シート!$F$31,1,IF(WEEKDAY(G29)=1,1,IF(WEEKDAY(G29)=7,1,IF(COUNTIF(祝日,G29)=1,1,IF(COUNTIF(指導主事会,G29)=1,1,2)))))))</f>
        <v/>
      </c>
      <c r="S29" s="173" t="str">
        <f>IF(J29="","",IF(J29&lt;作業用シート!$E$31,1,IF(J29&gt;作業用シート!$F$31,1,IF(WEEKDAY(J29)=1,1,IF(WEEKDAY(J29)=7,1,IF(COUNTIF(祝日,J29)=1,1,IF(COUNTIF(指導主事会,J29)=1,1,2)))))))</f>
        <v/>
      </c>
      <c r="T29" s="173" t="str">
        <f>IF(M29="","",IF(M29&lt;作業用シート!$E$31,1,IF(M29&gt;作業用シート!$F$31,1,IF(WEEKDAY(M29)=1,1,IF(WEEKDAY(M29)=7,1,IF(COUNTIF(祝日,M29)=1,1,IF(COUNTIF(指導主事会,M29)=1,1,2)))))))</f>
        <v/>
      </c>
    </row>
    <row r="30" spans="1:20" s="3" customFormat="1" ht="34.5" customHeight="1" thickBot="1">
      <c r="A30" s="329"/>
      <c r="B30" s="330"/>
      <c r="C30" s="331" t="s">
        <v>107</v>
      </c>
      <c r="D30" s="331"/>
      <c r="E30" s="331" t="s">
        <v>107</v>
      </c>
      <c r="F30" s="331"/>
      <c r="G30" s="350"/>
      <c r="H30" s="351"/>
      <c r="I30" s="58" t="str">
        <f>IF(G30="","(   )",G30)</f>
        <v>(   )</v>
      </c>
      <c r="J30" s="350"/>
      <c r="K30" s="351"/>
      <c r="L30" s="58" t="str">
        <f>IF(J30="","(   )",J30)</f>
        <v>(   )</v>
      </c>
      <c r="M30" s="350"/>
      <c r="N30" s="351"/>
      <c r="O30" s="58" t="str">
        <f>IF(M30="","(   )",M30)</f>
        <v>(   )</v>
      </c>
      <c r="P30" s="104"/>
      <c r="R30" s="173" t="str">
        <f>IF(G30="","",IF(G30&lt;作業用シート!$E$31,1,IF(G30&gt;作業用シート!$F$31,1,IF(WEEKDAY(G30)=1,1,IF(WEEKDAY(G30)=7,1,IF(COUNTIF(祝日,G30)=1,1,IF(COUNTIF(指導主事会,G30)=1,1,2)))))))</f>
        <v/>
      </c>
      <c r="S30" s="173" t="str">
        <f>IF(J30="","",IF(J30&lt;作業用シート!$E$31,1,IF(J30&gt;作業用シート!$F$31,1,IF(WEEKDAY(J30)=1,1,IF(WEEKDAY(J30)=7,1,IF(COUNTIF(祝日,J30)=1,1,IF(COUNTIF(指導主事会,J30)=1,1,2)))))))</f>
        <v/>
      </c>
      <c r="T30" s="173" t="str">
        <f>IF(M30="","",IF(M30&lt;作業用シート!$E$31,1,IF(M30&gt;作業用シート!$F$31,1,IF(WEEKDAY(M30)=1,1,IF(WEEKDAY(M30)=7,1,IF(COUNTIF(祝日,M30)=1,1,IF(COUNTIF(指導主事会,M30)=1,1,2)))))))</f>
        <v/>
      </c>
    </row>
    <row r="31" spans="1:20" s="3" customFormat="1" ht="14.25" thickTop="1">
      <c r="A31" s="128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</row>
    <row r="32" spans="1:20" s="3" customFormat="1" ht="13.5">
      <c r="A32" s="120" t="s">
        <v>344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04"/>
      <c r="N32" s="104"/>
      <c r="O32" s="104"/>
      <c r="P32" s="104"/>
    </row>
    <row r="33" spans="1:20" s="3" customFormat="1" ht="13.5">
      <c r="A33" s="103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</row>
    <row r="34" spans="1:20" s="3" customFormat="1" ht="17.25">
      <c r="A34" s="132" t="s">
        <v>138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220" t="s">
        <v>107</v>
      </c>
      <c r="M34" s="220"/>
      <c r="N34" s="132"/>
      <c r="O34" s="104"/>
      <c r="P34" s="104"/>
    </row>
    <row r="35" spans="1:20" s="3" customFormat="1" ht="24.75" customHeight="1" thickBot="1">
      <c r="A35" s="133" t="s">
        <v>123</v>
      </c>
      <c r="B35" s="133"/>
      <c r="C35" s="133"/>
      <c r="D35" s="126"/>
      <c r="E35" s="126"/>
      <c r="F35" s="133"/>
      <c r="G35" s="133"/>
      <c r="H35" s="133"/>
      <c r="I35" s="133"/>
      <c r="J35" s="133"/>
      <c r="K35" s="133"/>
      <c r="L35" s="133"/>
      <c r="M35" s="133"/>
      <c r="N35" s="104"/>
      <c r="O35" s="104"/>
      <c r="P35" s="104"/>
    </row>
    <row r="36" spans="1:20" s="3" customFormat="1" ht="28.5" customHeight="1" thickTop="1" thickBot="1">
      <c r="A36" s="360" t="s">
        <v>252</v>
      </c>
      <c r="B36" s="361"/>
      <c r="C36" s="335" t="s">
        <v>5</v>
      </c>
      <c r="D36" s="335"/>
      <c r="E36" s="335" t="s">
        <v>7</v>
      </c>
      <c r="F36" s="335"/>
      <c r="G36" s="354" t="s">
        <v>249</v>
      </c>
      <c r="H36" s="355"/>
      <c r="I36" s="60" t="s">
        <v>117</v>
      </c>
      <c r="J36" s="354" t="s">
        <v>250</v>
      </c>
      <c r="K36" s="355"/>
      <c r="L36" s="60" t="s">
        <v>117</v>
      </c>
      <c r="M36" s="354" t="s">
        <v>251</v>
      </c>
      <c r="N36" s="355"/>
      <c r="O36" s="60" t="s">
        <v>117</v>
      </c>
      <c r="P36" s="104"/>
    </row>
    <row r="37" spans="1:20" s="3" customFormat="1" ht="34.5" customHeight="1" thickTop="1">
      <c r="A37" s="356"/>
      <c r="B37" s="357"/>
      <c r="C37" s="358" t="s">
        <v>107</v>
      </c>
      <c r="D37" s="358"/>
      <c r="E37" s="359" t="s">
        <v>107</v>
      </c>
      <c r="F37" s="359"/>
      <c r="G37" s="352"/>
      <c r="H37" s="353"/>
      <c r="I37" s="59" t="str">
        <f>IF(G37="","(   )",G37)</f>
        <v>(   )</v>
      </c>
      <c r="J37" s="352"/>
      <c r="K37" s="353"/>
      <c r="L37" s="59" t="str">
        <f>IF(J37="","(   )",J37)</f>
        <v>(   )</v>
      </c>
      <c r="M37" s="352"/>
      <c r="N37" s="353"/>
      <c r="O37" s="59" t="str">
        <f>IF(M37="","(   )",M37)</f>
        <v>(   )</v>
      </c>
      <c r="P37" s="104"/>
      <c r="R37" s="173" t="str">
        <f>IF(G37="","",IF(G37&lt;作業用シート!$E$31,1,IF(G37&gt;作業用シート!$F$31,1,IF(WEEKDAY(G37)=1,1,IF(WEEKDAY(G37)=7,1,IF(COUNTIF(祝日,G37)=1,1,IF(COUNTIF(指導主事会,G37)=1,1,2)))))))</f>
        <v/>
      </c>
      <c r="S37" s="173" t="str">
        <f>IF(J37="","",IF(J37&lt;作業用シート!$E$31,1,IF(J37&gt;作業用シート!$F$31,1,IF(WEEKDAY(J37)=1,1,IF(WEEKDAY(J37)=7,1,IF(COUNTIF(祝日,J37)=1,1,IF(COUNTIF(指導主事会,J37)=1,1,2)))))))</f>
        <v/>
      </c>
      <c r="T37" s="173" t="str">
        <f>IF(M37="","",IF(M37&lt;作業用シート!$E$31,1,IF(M37&gt;作業用シート!$F$31,1,IF(WEEKDAY(M37)=1,1,IF(WEEKDAY(M37)=7,1,IF(COUNTIF(祝日,M37)=1,1,IF(COUNTIF(指導主事会,M37)=1,1,2)))))))</f>
        <v/>
      </c>
    </row>
    <row r="38" spans="1:20" s="3" customFormat="1" ht="34.5" customHeight="1">
      <c r="A38" s="325"/>
      <c r="B38" s="326"/>
      <c r="C38" s="327" t="s">
        <v>107</v>
      </c>
      <c r="D38" s="327"/>
      <c r="E38" s="328" t="s">
        <v>107</v>
      </c>
      <c r="F38" s="328"/>
      <c r="G38" s="362"/>
      <c r="H38" s="363"/>
      <c r="I38" s="57" t="str">
        <f>IF(G38="","(   )",G38)</f>
        <v>(   )</v>
      </c>
      <c r="J38" s="362"/>
      <c r="K38" s="363"/>
      <c r="L38" s="57" t="str">
        <f>IF(J38="","(   )",J38)</f>
        <v>(   )</v>
      </c>
      <c r="M38" s="362"/>
      <c r="N38" s="363"/>
      <c r="O38" s="57" t="str">
        <f>IF(M38="","(   )",M38)</f>
        <v>(   )</v>
      </c>
      <c r="P38" s="104"/>
      <c r="R38" s="173" t="str">
        <f>IF(G38="","",IF(G38&lt;作業用シート!$E$31,1,IF(G38&gt;作業用シート!$F$31,1,IF(WEEKDAY(G38)=1,1,IF(WEEKDAY(G38)=7,1,IF(COUNTIF(祝日,G38)=1,1,IF(COUNTIF(指導主事会,G38)=1,1,2)))))))</f>
        <v/>
      </c>
      <c r="S38" s="173" t="str">
        <f>IF(J38="","",IF(J38&lt;作業用シート!$E$31,1,IF(J38&gt;作業用シート!$F$31,1,IF(WEEKDAY(J38)=1,1,IF(WEEKDAY(J38)=7,1,IF(COUNTIF(祝日,J38)=1,1,IF(COUNTIF(指導主事会,J38)=1,1,2)))))))</f>
        <v/>
      </c>
      <c r="T38" s="173" t="str">
        <f>IF(M38="","",IF(M38&lt;作業用シート!$E$31,1,IF(M38&gt;作業用シート!$F$31,1,IF(WEEKDAY(M38)=1,1,IF(WEEKDAY(M38)=7,1,IF(COUNTIF(祝日,M38)=1,1,IF(COUNTIF(指導主事会,M38)=1,1,2)))))))</f>
        <v/>
      </c>
    </row>
    <row r="39" spans="1:20" s="3" customFormat="1" ht="34.5" customHeight="1">
      <c r="A39" s="325"/>
      <c r="B39" s="326"/>
      <c r="C39" s="327" t="s">
        <v>107</v>
      </c>
      <c r="D39" s="327"/>
      <c r="E39" s="328" t="s">
        <v>107</v>
      </c>
      <c r="F39" s="328"/>
      <c r="G39" s="362"/>
      <c r="H39" s="363"/>
      <c r="I39" s="57" t="str">
        <f>IF(G39="","(   )",G39)</f>
        <v>(   )</v>
      </c>
      <c r="J39" s="362"/>
      <c r="K39" s="363"/>
      <c r="L39" s="57" t="str">
        <f>IF(J39="","(   )",J39)</f>
        <v>(   )</v>
      </c>
      <c r="M39" s="362"/>
      <c r="N39" s="363"/>
      <c r="O39" s="57" t="str">
        <f>IF(M39="","(   )",M39)</f>
        <v>(   )</v>
      </c>
      <c r="P39" s="104"/>
      <c r="R39" s="173" t="str">
        <f>IF(G39="","",IF(G39&lt;作業用シート!$E$31,1,IF(G39&gt;作業用シート!$F$31,1,IF(WEEKDAY(G39)=1,1,IF(WEEKDAY(G39)=7,1,IF(COUNTIF(祝日,G39)=1,1,IF(COUNTIF(指導主事会,G39)=1,1,2)))))))</f>
        <v/>
      </c>
      <c r="S39" s="173" t="str">
        <f>IF(J39="","",IF(J39&lt;作業用シート!$E$31,1,IF(J39&gt;作業用シート!$F$31,1,IF(WEEKDAY(J39)=1,1,IF(WEEKDAY(J39)=7,1,IF(COUNTIF(祝日,J39)=1,1,IF(COUNTIF(指導主事会,J39)=1,1,2)))))))</f>
        <v/>
      </c>
      <c r="T39" s="173" t="str">
        <f>IF(M39="","",IF(M39&lt;作業用シート!$E$31,1,IF(M39&gt;作業用シート!$F$31,1,IF(WEEKDAY(M39)=1,1,IF(WEEKDAY(M39)=7,1,IF(COUNTIF(祝日,M39)=1,1,IF(COUNTIF(指導主事会,M39)=1,1,2)))))))</f>
        <v/>
      </c>
    </row>
    <row r="40" spans="1:20" s="3" customFormat="1" ht="34.5" customHeight="1" thickBot="1">
      <c r="A40" s="329"/>
      <c r="B40" s="330"/>
      <c r="C40" s="331" t="s">
        <v>107</v>
      </c>
      <c r="D40" s="331"/>
      <c r="E40" s="331" t="s">
        <v>107</v>
      </c>
      <c r="F40" s="331"/>
      <c r="G40" s="350"/>
      <c r="H40" s="351"/>
      <c r="I40" s="58" t="str">
        <f>IF(G40="","(   )",G40)</f>
        <v>(   )</v>
      </c>
      <c r="J40" s="350"/>
      <c r="K40" s="351"/>
      <c r="L40" s="58" t="str">
        <f>IF(J40="","(   )",J40)</f>
        <v>(   )</v>
      </c>
      <c r="M40" s="350"/>
      <c r="N40" s="351"/>
      <c r="O40" s="58" t="str">
        <f>IF(M40="","(   )",M40)</f>
        <v>(   )</v>
      </c>
      <c r="P40" s="104"/>
      <c r="R40" s="173" t="str">
        <f>IF(G40="","",IF(G40&lt;作業用シート!$E$31,1,IF(G40&gt;作業用シート!$F$31,1,IF(WEEKDAY(G40)=1,1,IF(WEEKDAY(G40)=7,1,IF(COUNTIF(祝日,G40)=1,1,IF(COUNTIF(指導主事会,G40)=1,1,2)))))))</f>
        <v/>
      </c>
      <c r="S40" s="173" t="str">
        <f>IF(J40="","",IF(J40&lt;作業用シート!$E$31,1,IF(J40&gt;作業用シート!$F$31,1,IF(WEEKDAY(J40)=1,1,IF(WEEKDAY(J40)=7,1,IF(COUNTIF(祝日,J40)=1,1,IF(COUNTIF(指導主事会,J40)=1,1,2)))))))</f>
        <v/>
      </c>
      <c r="T40" s="173" t="str">
        <f>IF(M40="","",IF(M40&lt;作業用シート!$E$31,1,IF(M40&gt;作業用シート!$F$31,1,IF(WEEKDAY(M40)=1,1,IF(WEEKDAY(M40)=7,1,IF(COUNTIF(祝日,M40)=1,1,IF(COUNTIF(指導主事会,M40)=1,1,2)))))))</f>
        <v/>
      </c>
    </row>
    <row r="41" spans="1:20" s="3" customFormat="1" ht="14.25" thickTop="1">
      <c r="A41" s="103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</row>
    <row r="42" spans="1:20" s="3" customFormat="1" ht="14.25" thickBot="1">
      <c r="A42" s="120" t="s">
        <v>345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04"/>
      <c r="O42" s="104"/>
      <c r="P42" s="104"/>
    </row>
    <row r="43" spans="1:20" s="61" customFormat="1" ht="18" thickTop="1">
      <c r="A43" s="62" t="s">
        <v>253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4"/>
      <c r="O43" s="131"/>
      <c r="P43" s="131"/>
    </row>
    <row r="44" spans="1:20" s="61" customFormat="1" ht="17.25">
      <c r="A44" s="65" t="s">
        <v>25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7"/>
      <c r="N44" s="68"/>
      <c r="O44" s="131"/>
      <c r="P44" s="131"/>
    </row>
    <row r="45" spans="1:20" s="61" customFormat="1" ht="19.5" customHeight="1" thickBot="1">
      <c r="A45" s="375" t="s">
        <v>413</v>
      </c>
      <c r="B45" s="376"/>
      <c r="C45" s="376"/>
      <c r="D45" s="376"/>
      <c r="E45" s="376"/>
      <c r="F45" s="376"/>
      <c r="G45" s="376"/>
      <c r="H45" s="376"/>
      <c r="I45" s="376"/>
      <c r="J45" s="376"/>
      <c r="K45" s="376"/>
      <c r="L45" s="376"/>
      <c r="M45" s="376"/>
      <c r="N45" s="377"/>
      <c r="O45" s="131"/>
      <c r="P45" s="131"/>
    </row>
    <row r="46" spans="1:20" ht="19.5" thickTop="1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</row>
    <row r="47" spans="1:20" hidden="1"/>
    <row r="48" spans="1:20" hidden="1"/>
    <row r="49" spans="1:8" hidden="1"/>
    <row r="50" spans="1:8" hidden="1"/>
    <row r="51" spans="1:8" hidden="1"/>
    <row r="52" spans="1:8" hidden="1"/>
    <row r="53" spans="1:8" hidden="1">
      <c r="A53" t="s">
        <v>107</v>
      </c>
      <c r="F53" s="3" t="s">
        <v>107</v>
      </c>
      <c r="H53" s="3" t="s">
        <v>107</v>
      </c>
    </row>
    <row r="54" spans="1:8" hidden="1">
      <c r="A54" t="s">
        <v>134</v>
      </c>
      <c r="F54" s="3" t="s">
        <v>221</v>
      </c>
      <c r="H54" t="s">
        <v>237</v>
      </c>
    </row>
    <row r="55" spans="1:8" hidden="1">
      <c r="A55" t="s">
        <v>135</v>
      </c>
      <c r="F55" s="3" t="s">
        <v>225</v>
      </c>
      <c r="H55" t="s">
        <v>238</v>
      </c>
    </row>
    <row r="56" spans="1:8" hidden="1">
      <c r="F56" s="3" t="s">
        <v>222</v>
      </c>
      <c r="H56" t="s">
        <v>239</v>
      </c>
    </row>
    <row r="57" spans="1:8" hidden="1">
      <c r="F57" s="3" t="s">
        <v>223</v>
      </c>
      <c r="H57" t="s">
        <v>240</v>
      </c>
    </row>
    <row r="58" spans="1:8" hidden="1">
      <c r="F58" s="3" t="s">
        <v>224</v>
      </c>
      <c r="H58" t="s">
        <v>241</v>
      </c>
    </row>
    <row r="59" spans="1:8" hidden="1">
      <c r="F59" s="3" t="s">
        <v>226</v>
      </c>
      <c r="H59" t="s">
        <v>242</v>
      </c>
    </row>
    <row r="60" spans="1:8" hidden="1">
      <c r="F60" s="3" t="s">
        <v>227</v>
      </c>
    </row>
    <row r="61" spans="1:8" hidden="1">
      <c r="F61" s="3" t="s">
        <v>229</v>
      </c>
    </row>
    <row r="62" spans="1:8" hidden="1">
      <c r="F62" s="3" t="s">
        <v>228</v>
      </c>
    </row>
    <row r="63" spans="1:8" hidden="1">
      <c r="F63" s="3" t="s">
        <v>230</v>
      </c>
    </row>
    <row r="64" spans="1:8" hidden="1">
      <c r="F64" s="3" t="s">
        <v>243</v>
      </c>
    </row>
    <row r="65" spans="6:6" hidden="1">
      <c r="F65" s="3" t="s">
        <v>232</v>
      </c>
    </row>
    <row r="66" spans="6:6" hidden="1">
      <c r="F66" s="3" t="s">
        <v>244</v>
      </c>
    </row>
    <row r="67" spans="6:6" hidden="1">
      <c r="F67" s="3" t="s">
        <v>263</v>
      </c>
    </row>
    <row r="68" spans="6:6" hidden="1">
      <c r="F68" s="3" t="s">
        <v>234</v>
      </c>
    </row>
    <row r="69" spans="6:6" hidden="1">
      <c r="F69" s="3" t="s">
        <v>235</v>
      </c>
    </row>
    <row r="70" spans="6:6" hidden="1">
      <c r="F70" s="3" t="s">
        <v>236</v>
      </c>
    </row>
    <row r="71" spans="6:6" hidden="1">
      <c r="F71" s="3" t="s">
        <v>245</v>
      </c>
    </row>
  </sheetData>
  <sheetProtection sheet="1" selectLockedCells="1"/>
  <mergeCells count="95">
    <mergeCell ref="A45:N45"/>
    <mergeCell ref="A28:B28"/>
    <mergeCell ref="C28:D28"/>
    <mergeCell ref="E28:F28"/>
    <mergeCell ref="G28:H28"/>
    <mergeCell ref="J28:K28"/>
    <mergeCell ref="M28:N28"/>
    <mergeCell ref="A38:B38"/>
    <mergeCell ref="C38:D38"/>
    <mergeCell ref="E38:F38"/>
    <mergeCell ref="G38:H38"/>
    <mergeCell ref="J38:K38"/>
    <mergeCell ref="M38:N38"/>
    <mergeCell ref="A29:B29"/>
    <mergeCell ref="M37:N37"/>
    <mergeCell ref="G39:H39"/>
    <mergeCell ref="M27:N27"/>
    <mergeCell ref="M29:N29"/>
    <mergeCell ref="G26:H26"/>
    <mergeCell ref="C29:D29"/>
    <mergeCell ref="E29:F29"/>
    <mergeCell ref="E26:F26"/>
    <mergeCell ref="G29:H29"/>
    <mergeCell ref="J29:K29"/>
    <mergeCell ref="D12:E12"/>
    <mergeCell ref="D13:E13"/>
    <mergeCell ref="F11:G11"/>
    <mergeCell ref="F12:G12"/>
    <mergeCell ref="F13:G13"/>
    <mergeCell ref="C15:E15"/>
    <mergeCell ref="F15:G15"/>
    <mergeCell ref="C16:E16"/>
    <mergeCell ref="F16:G16"/>
    <mergeCell ref="D17:G17"/>
    <mergeCell ref="D18:E18"/>
    <mergeCell ref="F18:G18"/>
    <mergeCell ref="D19:E19"/>
    <mergeCell ref="F19:G19"/>
    <mergeCell ref="C27:D27"/>
    <mergeCell ref="E27:F27"/>
    <mergeCell ref="D20:E20"/>
    <mergeCell ref="F20:G20"/>
    <mergeCell ref="A22:M22"/>
    <mergeCell ref="G27:H27"/>
    <mergeCell ref="J26:K26"/>
    <mergeCell ref="J27:K27"/>
    <mergeCell ref="A27:B27"/>
    <mergeCell ref="C26:D26"/>
    <mergeCell ref="A26:B26"/>
    <mergeCell ref="M26:N26"/>
    <mergeCell ref="M39:N39"/>
    <mergeCell ref="G40:H40"/>
    <mergeCell ref="M40:N40"/>
    <mergeCell ref="J39:K39"/>
    <mergeCell ref="J40:K40"/>
    <mergeCell ref="J37:K37"/>
    <mergeCell ref="G37:H37"/>
    <mergeCell ref="M36:N36"/>
    <mergeCell ref="A37:B37"/>
    <mergeCell ref="C37:D37"/>
    <mergeCell ref="E37:F37"/>
    <mergeCell ref="A36:B36"/>
    <mergeCell ref="J36:K36"/>
    <mergeCell ref="C36:D36"/>
    <mergeCell ref="E36:F36"/>
    <mergeCell ref="G36:H36"/>
    <mergeCell ref="E30:F30"/>
    <mergeCell ref="L34:M34"/>
    <mergeCell ref="A30:B30"/>
    <mergeCell ref="C30:D30"/>
    <mergeCell ref="G30:H30"/>
    <mergeCell ref="J30:K30"/>
    <mergeCell ref="M30:N30"/>
    <mergeCell ref="I6:J6"/>
    <mergeCell ref="J24:K24"/>
    <mergeCell ref="A3:B3"/>
    <mergeCell ref="G3:I3"/>
    <mergeCell ref="A10:B10"/>
    <mergeCell ref="A8:B8"/>
    <mergeCell ref="F8:G8"/>
    <mergeCell ref="A9:B9"/>
    <mergeCell ref="F9:G9"/>
    <mergeCell ref="C8:E8"/>
    <mergeCell ref="C9:E9"/>
    <mergeCell ref="D10:G10"/>
    <mergeCell ref="D11:E11"/>
    <mergeCell ref="A15:B15"/>
    <mergeCell ref="A16:B16"/>
    <mergeCell ref="A17:B17"/>
    <mergeCell ref="A39:B39"/>
    <mergeCell ref="C39:D39"/>
    <mergeCell ref="E39:F39"/>
    <mergeCell ref="A40:B40"/>
    <mergeCell ref="C40:D40"/>
    <mergeCell ref="E40:F40"/>
  </mergeCells>
  <phoneticPr fontId="15"/>
  <conditionalFormatting sqref="B11:B13 B18:B20">
    <cfRule type="expression" dxfId="23" priority="15">
      <formula>$R11=1</formula>
    </cfRule>
  </conditionalFormatting>
  <conditionalFormatting sqref="F11:G13 F18:G20">
    <cfRule type="expression" dxfId="22" priority="14">
      <formula>$S11=1</formula>
    </cfRule>
  </conditionalFormatting>
  <conditionalFormatting sqref="G27:H27 G29:H30">
    <cfRule type="expression" dxfId="21" priority="13">
      <formula>$R27=1</formula>
    </cfRule>
  </conditionalFormatting>
  <conditionalFormatting sqref="J27:K27 J29:K30">
    <cfRule type="expression" dxfId="20" priority="12">
      <formula>$S27=1</formula>
    </cfRule>
  </conditionalFormatting>
  <conditionalFormatting sqref="M27:N27 M29:N30">
    <cfRule type="expression" dxfId="19" priority="11">
      <formula>$T27=1</formula>
    </cfRule>
  </conditionalFormatting>
  <conditionalFormatting sqref="G37:H37 G39:H40">
    <cfRule type="expression" dxfId="18" priority="9">
      <formula>$R37=1</formula>
    </cfRule>
  </conditionalFormatting>
  <conditionalFormatting sqref="J37:K37 J39:K40">
    <cfRule type="expression" dxfId="17" priority="8">
      <formula>$S37=1</formula>
    </cfRule>
  </conditionalFormatting>
  <conditionalFormatting sqref="M37:N37 M39:N40">
    <cfRule type="expression" dxfId="16" priority="7">
      <formula>$T37=1</formula>
    </cfRule>
  </conditionalFormatting>
  <conditionalFormatting sqref="G28:H28">
    <cfRule type="expression" dxfId="15" priority="6">
      <formula>$R28=1</formula>
    </cfRule>
  </conditionalFormatting>
  <conditionalFormatting sqref="J28:K28">
    <cfRule type="expression" dxfId="14" priority="5">
      <formula>$S28=1</formula>
    </cfRule>
  </conditionalFormatting>
  <conditionalFormatting sqref="M28:N28">
    <cfRule type="expression" dxfId="13" priority="4">
      <formula>$T28=1</formula>
    </cfRule>
  </conditionalFormatting>
  <conditionalFormatting sqref="G38:H38">
    <cfRule type="expression" dxfId="12" priority="3">
      <formula>$R38=1</formula>
    </cfRule>
  </conditionalFormatting>
  <conditionalFormatting sqref="J38:K38">
    <cfRule type="expression" dxfId="11" priority="2">
      <formula>$S38=1</formula>
    </cfRule>
  </conditionalFormatting>
  <conditionalFormatting sqref="M38:N38">
    <cfRule type="expression" dxfId="10" priority="1">
      <formula>$T38=1</formula>
    </cfRule>
  </conditionalFormatting>
  <dataValidations count="8">
    <dataValidation type="list" allowBlank="1" showInputMessage="1" showErrorMessage="1" sqref="I6:J6">
      <formula1>$A$53:$A$55</formula1>
    </dataValidation>
    <dataValidation type="list" allowBlank="1" showInputMessage="1" showErrorMessage="1" sqref="F9:G9 E27:F30 F16:G16 E37:F40">
      <formula1>$H$53:$H$59</formula1>
    </dataValidation>
    <dataValidation type="date" imeMode="off" allowBlank="1" showInputMessage="1" showErrorMessage="1" error="202〇/○/〇と入力_x000a_2021/5/17～2021/7月上旬の間" sqref="B18:B20 B11:B13">
      <formula1>44333</formula1>
      <formula2>44387</formula2>
    </dataValidation>
    <dataValidation type="date" imeMode="off" allowBlank="1" showInputMessage="1" showErrorMessage="1" error="202〇/○/〇と入力_x000a_2021/9/1～2022/1/31の間" sqref="F18:G20 F11:G13">
      <formula1>44440</formula1>
      <formula2>44592</formula2>
    </dataValidation>
    <dataValidation imeMode="on" allowBlank="1" showInputMessage="1" showErrorMessage="1" sqref="A27:B30 A9:B9 A16:B16 A37:B40"/>
    <dataValidation type="list" allowBlank="1" showInputMessage="1" showErrorMessage="1" sqref="C9 C16">
      <formula1>$F$53:$F$70</formula1>
    </dataValidation>
    <dataValidation type="list" allowBlank="1" showInputMessage="1" showErrorMessage="1" sqref="C27:D30 C37:D40">
      <formula1>$F$53:$F$71</formula1>
    </dataValidation>
    <dataValidation type="date" imeMode="off" allowBlank="1" showInputMessage="1" showErrorMessage="1" error="202〇/○/〇と入力_x000a_2021/6/1～2022/2/28の間" sqref="G27:H30 M27:N30 J27:K30 J37:K40 G37:H40 M37:N40">
      <formula1>44348</formula1>
      <formula2>44620</formula2>
    </dataValidation>
  </dataValidations>
  <pageMargins left="0.7" right="0.7" top="0.75" bottom="0.75" header="0.3" footer="0.3"/>
  <pageSetup paperSize="9" scale="6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'1ページ'!$I$43:$I$45</xm:f>
          </x14:formula1>
          <xm:sqref>L34:M34 J24:K24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workbookViewId="0">
      <selection activeCell="G7" sqref="G7:H7"/>
    </sheetView>
  </sheetViews>
  <sheetFormatPr defaultColWidth="0" defaultRowHeight="18.75" zeroHeight="1"/>
  <cols>
    <col min="1" max="9" width="9" style="124" customWidth="1"/>
    <col min="10" max="16384" width="9" hidden="1"/>
  </cols>
  <sheetData>
    <row r="1" spans="1:13" s="3" customFormat="1" ht="18">
      <c r="A1" s="102"/>
      <c r="B1" s="102"/>
      <c r="C1" s="168" t="str">
        <f ca="1">'1ページ'!C1</f>
        <v>令和3(2021)年度</v>
      </c>
      <c r="D1" s="378" t="s">
        <v>395</v>
      </c>
      <c r="E1" s="378"/>
      <c r="F1" s="378"/>
      <c r="G1" s="378"/>
      <c r="H1" s="378"/>
      <c r="I1" s="378"/>
      <c r="J1" s="5"/>
    </row>
    <row r="2" spans="1:13" s="3" customFormat="1" ht="13.5">
      <c r="A2" s="103"/>
      <c r="B2" s="104"/>
      <c r="C2" s="104"/>
      <c r="D2" s="104"/>
      <c r="E2" s="104"/>
      <c r="F2" s="104"/>
      <c r="G2" s="104"/>
      <c r="H2" s="104"/>
      <c r="I2" s="104"/>
    </row>
    <row r="3" spans="1:13" s="3" customFormat="1" ht="24.75" customHeight="1">
      <c r="A3" s="241" t="s">
        <v>116</v>
      </c>
      <c r="B3" s="241"/>
      <c r="C3" s="116"/>
      <c r="D3" s="116"/>
      <c r="E3" s="287" t="str">
        <f>'1ページ'!C3</f>
        <v>選択してください。</v>
      </c>
      <c r="F3" s="287"/>
      <c r="G3" s="287"/>
      <c r="H3" s="104"/>
      <c r="I3" s="104"/>
    </row>
    <row r="4" spans="1:13" s="104" customFormat="1" ht="17.25">
      <c r="A4" s="117"/>
    </row>
    <row r="5" spans="1:13" s="104" customFormat="1" ht="21">
      <c r="A5" s="118" t="s">
        <v>384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3" s="104" customFormat="1" ht="13.5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3" s="3" customFormat="1" ht="17.25">
      <c r="A7" s="113" t="s">
        <v>133</v>
      </c>
      <c r="B7" s="113"/>
      <c r="C7" s="113"/>
      <c r="D7" s="113"/>
      <c r="E7" s="113"/>
      <c r="F7" s="113"/>
      <c r="G7" s="220" t="s">
        <v>107</v>
      </c>
      <c r="H7" s="220"/>
      <c r="I7" s="113"/>
      <c r="J7" s="6"/>
      <c r="K7" s="6"/>
      <c r="L7" s="6"/>
    </row>
    <row r="8" spans="1:13" s="3" customFormat="1" ht="24.75" customHeight="1">
      <c r="A8" s="126" t="s">
        <v>123</v>
      </c>
      <c r="B8" s="126"/>
      <c r="C8" s="126"/>
      <c r="D8" s="126"/>
      <c r="E8" s="126"/>
      <c r="F8" s="126"/>
      <c r="G8" s="126"/>
      <c r="H8" s="126"/>
      <c r="I8" s="126"/>
      <c r="J8" s="21"/>
      <c r="K8" s="21"/>
    </row>
    <row r="9" spans="1:13" s="3" customFormat="1" ht="36.75" customHeight="1">
      <c r="A9" s="384" t="s">
        <v>423</v>
      </c>
      <c r="B9" s="384"/>
      <c r="C9" s="384"/>
      <c r="D9" s="384"/>
      <c r="E9" s="384"/>
      <c r="F9" s="384"/>
      <c r="G9" s="384"/>
      <c r="H9" s="384"/>
      <c r="I9" s="384"/>
      <c r="J9" s="21"/>
      <c r="K9" s="21"/>
    </row>
    <row r="10" spans="1:13" s="3" customFormat="1" ht="34.5" customHeight="1">
      <c r="A10" s="382" t="s">
        <v>422</v>
      </c>
      <c r="B10" s="383"/>
      <c r="C10" s="383"/>
      <c r="D10" s="383"/>
      <c r="E10" s="383"/>
      <c r="F10" s="383"/>
      <c r="G10" s="383"/>
      <c r="H10" s="383"/>
      <c r="I10" s="383"/>
      <c r="J10" s="21"/>
      <c r="K10" s="21"/>
      <c r="L10" s="4"/>
      <c r="M10" s="4"/>
    </row>
    <row r="11" spans="1:13" s="3" customFormat="1" ht="13.5">
      <c r="A11" s="140" t="s">
        <v>27</v>
      </c>
      <c r="B11" s="126"/>
      <c r="C11" s="126"/>
      <c r="D11" s="126"/>
      <c r="E11" s="126"/>
      <c r="F11" s="126"/>
      <c r="G11" s="126"/>
      <c r="H11" s="126"/>
      <c r="I11" s="126"/>
      <c r="J11" s="21"/>
    </row>
    <row r="12" spans="1:13" s="3" customFormat="1" ht="27.75" customHeight="1">
      <c r="A12" s="91" t="s">
        <v>139</v>
      </c>
      <c r="B12" s="379" t="s">
        <v>132</v>
      </c>
      <c r="C12" s="379"/>
      <c r="D12" s="379" t="s">
        <v>132</v>
      </c>
      <c r="E12" s="379"/>
      <c r="F12" s="379" t="s">
        <v>132</v>
      </c>
      <c r="G12" s="380"/>
      <c r="H12" s="104"/>
      <c r="I12" s="104"/>
    </row>
    <row r="13" spans="1:13" s="3" customFormat="1" ht="34.5" customHeight="1">
      <c r="A13" s="16" t="s">
        <v>145</v>
      </c>
      <c r="B13" s="385"/>
      <c r="C13" s="385"/>
      <c r="D13" s="385"/>
      <c r="E13" s="385"/>
      <c r="F13" s="385"/>
      <c r="G13" s="387"/>
      <c r="H13" s="104"/>
      <c r="I13" s="104"/>
    </row>
    <row r="14" spans="1:13" s="3" customFormat="1" ht="66" customHeight="1">
      <c r="A14" s="92" t="s">
        <v>146</v>
      </c>
      <c r="B14" s="386"/>
      <c r="C14" s="386"/>
      <c r="D14" s="386"/>
      <c r="E14" s="386"/>
      <c r="F14" s="386"/>
      <c r="G14" s="388"/>
      <c r="H14" s="104"/>
      <c r="I14" s="104"/>
    </row>
    <row r="15" spans="1:13" s="3" customFormat="1" ht="13.5">
      <c r="A15" s="141"/>
      <c r="B15" s="104"/>
      <c r="C15" s="104"/>
      <c r="D15" s="104"/>
      <c r="E15" s="104"/>
      <c r="F15" s="104"/>
      <c r="G15" s="104"/>
      <c r="H15" s="104"/>
      <c r="I15" s="104"/>
    </row>
    <row r="16" spans="1:13" s="3" customFormat="1" ht="13.5">
      <c r="A16" s="141"/>
      <c r="B16" s="104"/>
      <c r="C16" s="104"/>
      <c r="D16" s="104"/>
      <c r="E16" s="104"/>
      <c r="F16" s="104"/>
      <c r="G16" s="104"/>
      <c r="H16" s="104"/>
      <c r="I16" s="104"/>
    </row>
    <row r="17" spans="1:11" s="3" customFormat="1" ht="13.5">
      <c r="A17" s="142"/>
      <c r="B17" s="104"/>
      <c r="C17" s="104"/>
      <c r="D17" s="104"/>
      <c r="E17" s="104"/>
      <c r="F17" s="104"/>
      <c r="G17" s="104"/>
      <c r="H17" s="104"/>
      <c r="I17" s="104"/>
    </row>
    <row r="18" spans="1:11" s="3" customFormat="1" ht="13.5">
      <c r="A18" s="120" t="s">
        <v>140</v>
      </c>
      <c r="B18" s="120"/>
      <c r="C18" s="120"/>
      <c r="D18" s="120"/>
      <c r="E18" s="120"/>
      <c r="F18" s="120"/>
      <c r="G18" s="120"/>
      <c r="H18" s="120"/>
      <c r="I18" s="120"/>
      <c r="J18" s="10"/>
      <c r="K18" s="10"/>
    </row>
    <row r="19" spans="1:11" s="3" customFormat="1" ht="13.5">
      <c r="A19" s="121" t="s">
        <v>25</v>
      </c>
      <c r="B19" s="121"/>
      <c r="C19" s="121"/>
      <c r="D19" s="121"/>
      <c r="E19" s="121"/>
      <c r="F19" s="121"/>
      <c r="G19" s="121"/>
      <c r="H19" s="121"/>
      <c r="I19" s="121"/>
      <c r="J19" s="11"/>
      <c r="K19" s="11"/>
    </row>
    <row r="20" spans="1:11" s="3" customFormat="1" ht="13.5">
      <c r="A20" s="381" t="s">
        <v>413</v>
      </c>
      <c r="B20" s="381"/>
      <c r="C20" s="381"/>
      <c r="D20" s="381"/>
      <c r="E20" s="381"/>
      <c r="F20" s="381"/>
      <c r="G20" s="381"/>
      <c r="H20" s="381"/>
      <c r="I20" s="381"/>
      <c r="J20" s="11"/>
      <c r="K20" s="11"/>
    </row>
    <row r="21" spans="1:11"/>
    <row r="22" spans="1:11" hidden="1"/>
    <row r="23" spans="1:11" hidden="1"/>
    <row r="24" spans="1:11" hidden="1"/>
    <row r="25" spans="1:11" hidden="1"/>
    <row r="26" spans="1:11" hidden="1"/>
    <row r="27" spans="1:11" hidden="1"/>
    <row r="28" spans="1:11" hidden="1">
      <c r="A28" s="124" t="s">
        <v>132</v>
      </c>
    </row>
    <row r="29" spans="1:11" hidden="1">
      <c r="A29" s="124" t="s">
        <v>141</v>
      </c>
    </row>
    <row r="30" spans="1:11" hidden="1">
      <c r="A30" s="124" t="s">
        <v>142</v>
      </c>
    </row>
    <row r="31" spans="1:11" hidden="1">
      <c r="A31" s="124" t="s">
        <v>143</v>
      </c>
    </row>
    <row r="32" spans="1:11" hidden="1">
      <c r="A32" s="124" t="s">
        <v>420</v>
      </c>
    </row>
    <row r="33" spans="1:1" hidden="1">
      <c r="A33" s="124" t="s">
        <v>421</v>
      </c>
    </row>
    <row r="34" spans="1:1" hidden="1">
      <c r="A34" s="124" t="s">
        <v>144</v>
      </c>
    </row>
  </sheetData>
  <sheetProtection sheet="1" selectLockedCells="1"/>
  <mergeCells count="16">
    <mergeCell ref="A20:I20"/>
    <mergeCell ref="A10:I10"/>
    <mergeCell ref="A9:I9"/>
    <mergeCell ref="B13:C13"/>
    <mergeCell ref="B14:C14"/>
    <mergeCell ref="D13:E13"/>
    <mergeCell ref="F13:G13"/>
    <mergeCell ref="D14:E14"/>
    <mergeCell ref="F14:G14"/>
    <mergeCell ref="D1:I1"/>
    <mergeCell ref="A3:B3"/>
    <mergeCell ref="E3:G3"/>
    <mergeCell ref="B12:C12"/>
    <mergeCell ref="D12:E12"/>
    <mergeCell ref="F12:G12"/>
    <mergeCell ref="G7:H7"/>
  </mergeCells>
  <phoneticPr fontId="15"/>
  <dataValidations count="2">
    <dataValidation type="list" allowBlank="1" showInputMessage="1" showErrorMessage="1" sqref="B12:G12">
      <formula1>$A$28:$A$34</formula1>
    </dataValidation>
    <dataValidation imeMode="on" allowBlank="1" showInputMessage="1" showErrorMessage="1" sqref="B13:G14"/>
  </dataValidations>
  <pageMargins left="0.7" right="0.7" top="0.75" bottom="0.75" header="0.3" footer="0.3"/>
  <pageSetup paperSize="9" scale="8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'1ページ'!$I$43:$I$45</xm:f>
          </x14:formula1>
          <xm:sqref>G7:H7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9"/>
  <sheetViews>
    <sheetView zoomScaleNormal="100" zoomScaleSheetLayoutView="100" workbookViewId="0">
      <selection activeCell="T4" sqref="T4:AF4"/>
    </sheetView>
  </sheetViews>
  <sheetFormatPr defaultColWidth="0" defaultRowHeight="13.5" zeroHeight="1"/>
  <cols>
    <col min="1" max="1" width="3.5" style="31" customWidth="1"/>
    <col min="2" max="32" width="4" style="25" customWidth="1"/>
    <col min="33" max="16384" width="9" style="25" hidden="1"/>
  </cols>
  <sheetData>
    <row r="1" spans="1:32" ht="18.75" customHeight="1">
      <c r="A1" s="390" t="s">
        <v>419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391"/>
      <c r="U1" s="391"/>
      <c r="V1" s="391"/>
      <c r="W1" s="391"/>
      <c r="X1" s="391"/>
      <c r="Y1" s="391"/>
      <c r="Z1" s="391"/>
      <c r="AA1" s="391"/>
      <c r="AB1" s="391"/>
      <c r="AC1" s="391"/>
      <c r="AD1" s="391"/>
      <c r="AE1" s="391"/>
      <c r="AF1" s="392"/>
    </row>
    <row r="2" spans="1:32" s="179" customFormat="1" ht="33" customHeight="1">
      <c r="A2" s="393" t="s">
        <v>185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</row>
    <row r="3" spans="1:32" s="179" customFormat="1" ht="42" customHeight="1">
      <c r="A3" s="394" t="s">
        <v>431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</row>
    <row r="4" spans="1:32" ht="28.5" customHeight="1">
      <c r="A4" s="395" t="s">
        <v>28</v>
      </c>
      <c r="B4" s="395"/>
      <c r="C4" s="395"/>
      <c r="D4" s="396" t="str">
        <f>'1ページ'!C3</f>
        <v>選択してください。</v>
      </c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26"/>
      <c r="Q4" s="395" t="s">
        <v>186</v>
      </c>
      <c r="R4" s="395"/>
      <c r="S4" s="395"/>
      <c r="T4" s="397"/>
      <c r="U4" s="397"/>
      <c r="V4" s="397"/>
      <c r="W4" s="397"/>
      <c r="X4" s="397"/>
      <c r="Y4" s="397"/>
      <c r="Z4" s="397"/>
      <c r="AA4" s="397"/>
      <c r="AB4" s="397"/>
      <c r="AC4" s="397"/>
      <c r="AD4" s="397"/>
      <c r="AE4" s="397"/>
      <c r="AF4" s="397"/>
    </row>
    <row r="5" spans="1:32" s="179" customFormat="1">
      <c r="A5" s="178"/>
    </row>
    <row r="6" spans="1:32" ht="12.75" customHeight="1">
      <c r="A6" s="27"/>
      <c r="B6" s="389">
        <v>5</v>
      </c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</row>
    <row r="7" spans="1:32" ht="12.75" customHeight="1">
      <c r="A7" s="27" t="s">
        <v>187</v>
      </c>
      <c r="B7" s="28">
        <f ca="1">DATE(作業用シート!$G$2,にこサポ!B6,1)</f>
        <v>44317</v>
      </c>
      <c r="C7" s="28">
        <f ca="1">B7+1</f>
        <v>44318</v>
      </c>
      <c r="D7" s="28">
        <f t="shared" ref="D7:AF7" ca="1" si="0">C7+1</f>
        <v>44319</v>
      </c>
      <c r="E7" s="28">
        <f t="shared" ca="1" si="0"/>
        <v>44320</v>
      </c>
      <c r="F7" s="28">
        <f t="shared" ca="1" si="0"/>
        <v>44321</v>
      </c>
      <c r="G7" s="28">
        <f t="shared" ca="1" si="0"/>
        <v>44322</v>
      </c>
      <c r="H7" s="28">
        <f t="shared" ca="1" si="0"/>
        <v>44323</v>
      </c>
      <c r="I7" s="28">
        <f t="shared" ca="1" si="0"/>
        <v>44324</v>
      </c>
      <c r="J7" s="28">
        <f t="shared" ca="1" si="0"/>
        <v>44325</v>
      </c>
      <c r="K7" s="28">
        <f t="shared" ca="1" si="0"/>
        <v>44326</v>
      </c>
      <c r="L7" s="28">
        <f t="shared" ca="1" si="0"/>
        <v>44327</v>
      </c>
      <c r="M7" s="28">
        <f t="shared" ca="1" si="0"/>
        <v>44328</v>
      </c>
      <c r="N7" s="28">
        <f t="shared" ca="1" si="0"/>
        <v>44329</v>
      </c>
      <c r="O7" s="28">
        <f t="shared" ca="1" si="0"/>
        <v>44330</v>
      </c>
      <c r="P7" s="28">
        <f t="shared" ca="1" si="0"/>
        <v>44331</v>
      </c>
      <c r="Q7" s="28">
        <f t="shared" ca="1" si="0"/>
        <v>44332</v>
      </c>
      <c r="R7" s="28">
        <f t="shared" ca="1" si="0"/>
        <v>44333</v>
      </c>
      <c r="S7" s="28">
        <f t="shared" ca="1" si="0"/>
        <v>44334</v>
      </c>
      <c r="T7" s="28">
        <f t="shared" ca="1" si="0"/>
        <v>44335</v>
      </c>
      <c r="U7" s="28">
        <f t="shared" ca="1" si="0"/>
        <v>44336</v>
      </c>
      <c r="V7" s="28">
        <f t="shared" ca="1" si="0"/>
        <v>44337</v>
      </c>
      <c r="W7" s="28">
        <f t="shared" ca="1" si="0"/>
        <v>44338</v>
      </c>
      <c r="X7" s="28">
        <f t="shared" ca="1" si="0"/>
        <v>44339</v>
      </c>
      <c r="Y7" s="28">
        <f t="shared" ca="1" si="0"/>
        <v>44340</v>
      </c>
      <c r="Z7" s="28">
        <f t="shared" ca="1" si="0"/>
        <v>44341</v>
      </c>
      <c r="AA7" s="28">
        <f t="shared" ca="1" si="0"/>
        <v>44342</v>
      </c>
      <c r="AB7" s="28">
        <f t="shared" ca="1" si="0"/>
        <v>44343</v>
      </c>
      <c r="AC7" s="28">
        <f t="shared" ca="1" si="0"/>
        <v>44344</v>
      </c>
      <c r="AD7" s="28">
        <f t="shared" ca="1" si="0"/>
        <v>44345</v>
      </c>
      <c r="AE7" s="28">
        <f t="shared" ca="1" si="0"/>
        <v>44346</v>
      </c>
      <c r="AF7" s="28">
        <f t="shared" ca="1" si="0"/>
        <v>44347</v>
      </c>
    </row>
    <row r="8" spans="1:32" ht="12.75" customHeight="1">
      <c r="A8" s="27" t="s">
        <v>188</v>
      </c>
      <c r="B8" s="170" t="str">
        <f ca="1">IF(WEEKDAY(B7)=1,"日",IF(WEEKDAY(B7)=2,"月",IF(WEEKDAY(B7)=3,"火",IF(WEEKDAY(B7)=4,"水",IF(WEEKDAY(B7)=5,"木",IF(WEEKDAY(B7)=6,"金","土"))))))</f>
        <v>土</v>
      </c>
      <c r="C8" s="170" t="str">
        <f t="shared" ref="C8:AF8" ca="1" si="1">IF(WEEKDAY(C7)=1,"日",IF(WEEKDAY(C7)=2,"月",IF(WEEKDAY(C7)=3,"火",IF(WEEKDAY(C7)=4,"水",IF(WEEKDAY(C7)=5,"木",IF(WEEKDAY(C7)=6,"金","土"))))))</f>
        <v>日</v>
      </c>
      <c r="D8" s="170" t="str">
        <f t="shared" ca="1" si="1"/>
        <v>月</v>
      </c>
      <c r="E8" s="170" t="str">
        <f t="shared" ca="1" si="1"/>
        <v>火</v>
      </c>
      <c r="F8" s="170" t="str">
        <f t="shared" ca="1" si="1"/>
        <v>水</v>
      </c>
      <c r="G8" s="170" t="str">
        <f t="shared" ca="1" si="1"/>
        <v>木</v>
      </c>
      <c r="H8" s="170" t="str">
        <f t="shared" ca="1" si="1"/>
        <v>金</v>
      </c>
      <c r="I8" s="170" t="str">
        <f t="shared" ca="1" si="1"/>
        <v>土</v>
      </c>
      <c r="J8" s="170" t="str">
        <f t="shared" ca="1" si="1"/>
        <v>日</v>
      </c>
      <c r="K8" s="170" t="str">
        <f t="shared" ca="1" si="1"/>
        <v>月</v>
      </c>
      <c r="L8" s="170" t="str">
        <f t="shared" ca="1" si="1"/>
        <v>火</v>
      </c>
      <c r="M8" s="170" t="str">
        <f t="shared" ca="1" si="1"/>
        <v>水</v>
      </c>
      <c r="N8" s="170" t="str">
        <f t="shared" ca="1" si="1"/>
        <v>木</v>
      </c>
      <c r="O8" s="170" t="str">
        <f t="shared" ca="1" si="1"/>
        <v>金</v>
      </c>
      <c r="P8" s="170" t="str">
        <f t="shared" ca="1" si="1"/>
        <v>土</v>
      </c>
      <c r="Q8" s="170" t="str">
        <f t="shared" ca="1" si="1"/>
        <v>日</v>
      </c>
      <c r="R8" s="170" t="str">
        <f t="shared" ca="1" si="1"/>
        <v>月</v>
      </c>
      <c r="S8" s="170" t="str">
        <f t="shared" ca="1" si="1"/>
        <v>火</v>
      </c>
      <c r="T8" s="170" t="str">
        <f t="shared" ca="1" si="1"/>
        <v>水</v>
      </c>
      <c r="U8" s="170" t="str">
        <f t="shared" ca="1" si="1"/>
        <v>木</v>
      </c>
      <c r="V8" s="170" t="str">
        <f t="shared" ca="1" si="1"/>
        <v>金</v>
      </c>
      <c r="W8" s="170" t="str">
        <f t="shared" ca="1" si="1"/>
        <v>土</v>
      </c>
      <c r="X8" s="170" t="str">
        <f t="shared" ca="1" si="1"/>
        <v>日</v>
      </c>
      <c r="Y8" s="170" t="str">
        <f t="shared" ca="1" si="1"/>
        <v>月</v>
      </c>
      <c r="Z8" s="170" t="str">
        <f t="shared" ca="1" si="1"/>
        <v>火</v>
      </c>
      <c r="AA8" s="170" t="str">
        <f t="shared" ca="1" si="1"/>
        <v>水</v>
      </c>
      <c r="AB8" s="170" t="str">
        <f t="shared" ca="1" si="1"/>
        <v>木</v>
      </c>
      <c r="AC8" s="170" t="str">
        <f t="shared" ca="1" si="1"/>
        <v>金</v>
      </c>
      <c r="AD8" s="170" t="str">
        <f t="shared" ca="1" si="1"/>
        <v>土</v>
      </c>
      <c r="AE8" s="170" t="str">
        <f t="shared" ca="1" si="1"/>
        <v>日</v>
      </c>
      <c r="AF8" s="170" t="str">
        <f t="shared" ca="1" si="1"/>
        <v>月</v>
      </c>
    </row>
    <row r="9" spans="1:32" s="30" customFormat="1" ht="30" customHeight="1">
      <c r="A9" s="29" t="s">
        <v>148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98"/>
      <c r="V9" s="98"/>
      <c r="W9" s="101"/>
      <c r="X9" s="101"/>
      <c r="Y9" s="98"/>
      <c r="Z9" s="98"/>
      <c r="AA9" s="98"/>
      <c r="AB9" s="98"/>
      <c r="AC9" s="98"/>
      <c r="AD9" s="101"/>
      <c r="AE9" s="101"/>
      <c r="AF9" s="98"/>
    </row>
    <row r="10" spans="1:32" s="30" customFormat="1" ht="30" customHeight="1">
      <c r="A10" s="29" t="s">
        <v>149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98"/>
      <c r="V10" s="98"/>
      <c r="W10" s="101"/>
      <c r="X10" s="101"/>
      <c r="Y10" s="98"/>
      <c r="Z10" s="98"/>
      <c r="AA10" s="98"/>
      <c r="AB10" s="98"/>
      <c r="AC10" s="98"/>
      <c r="AD10" s="101"/>
      <c r="AE10" s="101"/>
      <c r="AF10" s="98"/>
    </row>
    <row r="11" spans="1:32" s="179" customFormat="1" ht="7.5" customHeight="1">
      <c r="A11" s="178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</row>
    <row r="12" spans="1:32" ht="12.75" customHeight="1">
      <c r="A12" s="27"/>
      <c r="B12" s="389">
        <v>6</v>
      </c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389"/>
      <c r="AC12" s="389"/>
      <c r="AD12" s="389"/>
      <c r="AE12" s="389"/>
      <c r="AF12" s="389"/>
    </row>
    <row r="13" spans="1:32" ht="12.75" customHeight="1">
      <c r="A13" s="27" t="s">
        <v>187</v>
      </c>
      <c r="B13" s="28">
        <f ca="1">DATE(作業用シート!$G$2,にこサポ!B12,1)</f>
        <v>44348</v>
      </c>
      <c r="C13" s="28">
        <f ca="1">B13+1</f>
        <v>44349</v>
      </c>
      <c r="D13" s="28">
        <f t="shared" ref="D13" ca="1" si="2">C13+1</f>
        <v>44350</v>
      </c>
      <c r="E13" s="28">
        <f t="shared" ref="E13" ca="1" si="3">D13+1</f>
        <v>44351</v>
      </c>
      <c r="F13" s="28">
        <f t="shared" ref="F13" ca="1" si="4">E13+1</f>
        <v>44352</v>
      </c>
      <c r="G13" s="28">
        <f t="shared" ref="G13" ca="1" si="5">F13+1</f>
        <v>44353</v>
      </c>
      <c r="H13" s="28">
        <f t="shared" ref="H13" ca="1" si="6">G13+1</f>
        <v>44354</v>
      </c>
      <c r="I13" s="28">
        <f t="shared" ref="I13" ca="1" si="7">H13+1</f>
        <v>44355</v>
      </c>
      <c r="J13" s="28">
        <f t="shared" ref="J13" ca="1" si="8">I13+1</f>
        <v>44356</v>
      </c>
      <c r="K13" s="28">
        <f t="shared" ref="K13" ca="1" si="9">J13+1</f>
        <v>44357</v>
      </c>
      <c r="L13" s="28">
        <f t="shared" ref="L13" ca="1" si="10">K13+1</f>
        <v>44358</v>
      </c>
      <c r="M13" s="28">
        <f t="shared" ref="M13" ca="1" si="11">L13+1</f>
        <v>44359</v>
      </c>
      <c r="N13" s="28">
        <f t="shared" ref="N13" ca="1" si="12">M13+1</f>
        <v>44360</v>
      </c>
      <c r="O13" s="28">
        <f t="shared" ref="O13" ca="1" si="13">N13+1</f>
        <v>44361</v>
      </c>
      <c r="P13" s="28">
        <f t="shared" ref="P13" ca="1" si="14">O13+1</f>
        <v>44362</v>
      </c>
      <c r="Q13" s="28">
        <f t="shared" ref="Q13" ca="1" si="15">P13+1</f>
        <v>44363</v>
      </c>
      <c r="R13" s="28">
        <f t="shared" ref="R13" ca="1" si="16">Q13+1</f>
        <v>44364</v>
      </c>
      <c r="S13" s="28">
        <f t="shared" ref="S13" ca="1" si="17">R13+1</f>
        <v>44365</v>
      </c>
      <c r="T13" s="28">
        <f t="shared" ref="T13" ca="1" si="18">S13+1</f>
        <v>44366</v>
      </c>
      <c r="U13" s="28">
        <f t="shared" ref="U13" ca="1" si="19">T13+1</f>
        <v>44367</v>
      </c>
      <c r="V13" s="28">
        <f t="shared" ref="V13" ca="1" si="20">U13+1</f>
        <v>44368</v>
      </c>
      <c r="W13" s="28">
        <f t="shared" ref="W13" ca="1" si="21">V13+1</f>
        <v>44369</v>
      </c>
      <c r="X13" s="28">
        <f t="shared" ref="X13" ca="1" si="22">W13+1</f>
        <v>44370</v>
      </c>
      <c r="Y13" s="28">
        <f t="shared" ref="Y13" ca="1" si="23">X13+1</f>
        <v>44371</v>
      </c>
      <c r="Z13" s="28">
        <f t="shared" ref="Z13" ca="1" si="24">Y13+1</f>
        <v>44372</v>
      </c>
      <c r="AA13" s="28">
        <f t="shared" ref="AA13" ca="1" si="25">Z13+1</f>
        <v>44373</v>
      </c>
      <c r="AB13" s="28">
        <f t="shared" ref="AB13" ca="1" si="26">AA13+1</f>
        <v>44374</v>
      </c>
      <c r="AC13" s="28">
        <f t="shared" ref="AC13" ca="1" si="27">AB13+1</f>
        <v>44375</v>
      </c>
      <c r="AD13" s="28">
        <f t="shared" ref="AD13" ca="1" si="28">AC13+1</f>
        <v>44376</v>
      </c>
      <c r="AE13" s="28">
        <f t="shared" ref="AE13" ca="1" si="29">AD13+1</f>
        <v>44377</v>
      </c>
      <c r="AF13" s="182"/>
    </row>
    <row r="14" spans="1:32" ht="12.75" customHeight="1">
      <c r="A14" s="27" t="s">
        <v>188</v>
      </c>
      <c r="B14" s="170" t="str">
        <f ca="1">IF(WEEKDAY(B13)=1,"日",IF(WEEKDAY(B13)=2,"月",IF(WEEKDAY(B13)=3,"火",IF(WEEKDAY(B13)=4,"水",IF(WEEKDAY(B13)=5,"木",IF(WEEKDAY(B13)=6,"金","土"))))))</f>
        <v>火</v>
      </c>
      <c r="C14" s="170" t="str">
        <f t="shared" ref="C14" ca="1" si="30">IF(WEEKDAY(C13)=1,"日",IF(WEEKDAY(C13)=2,"月",IF(WEEKDAY(C13)=3,"火",IF(WEEKDAY(C13)=4,"水",IF(WEEKDAY(C13)=5,"木",IF(WEEKDAY(C13)=6,"金","土"))))))</f>
        <v>水</v>
      </c>
      <c r="D14" s="170" t="str">
        <f t="shared" ref="D14" ca="1" si="31">IF(WEEKDAY(D13)=1,"日",IF(WEEKDAY(D13)=2,"月",IF(WEEKDAY(D13)=3,"火",IF(WEEKDAY(D13)=4,"水",IF(WEEKDAY(D13)=5,"木",IF(WEEKDAY(D13)=6,"金","土"))))))</f>
        <v>木</v>
      </c>
      <c r="E14" s="170" t="str">
        <f t="shared" ref="E14" ca="1" si="32">IF(WEEKDAY(E13)=1,"日",IF(WEEKDAY(E13)=2,"月",IF(WEEKDAY(E13)=3,"火",IF(WEEKDAY(E13)=4,"水",IF(WEEKDAY(E13)=5,"木",IF(WEEKDAY(E13)=6,"金","土"))))))</f>
        <v>金</v>
      </c>
      <c r="F14" s="170" t="str">
        <f t="shared" ref="F14" ca="1" si="33">IF(WEEKDAY(F13)=1,"日",IF(WEEKDAY(F13)=2,"月",IF(WEEKDAY(F13)=3,"火",IF(WEEKDAY(F13)=4,"水",IF(WEEKDAY(F13)=5,"木",IF(WEEKDAY(F13)=6,"金","土"))))))</f>
        <v>土</v>
      </c>
      <c r="G14" s="170" t="str">
        <f t="shared" ref="G14" ca="1" si="34">IF(WEEKDAY(G13)=1,"日",IF(WEEKDAY(G13)=2,"月",IF(WEEKDAY(G13)=3,"火",IF(WEEKDAY(G13)=4,"水",IF(WEEKDAY(G13)=5,"木",IF(WEEKDAY(G13)=6,"金","土"))))))</f>
        <v>日</v>
      </c>
      <c r="H14" s="170" t="str">
        <f t="shared" ref="H14" ca="1" si="35">IF(WEEKDAY(H13)=1,"日",IF(WEEKDAY(H13)=2,"月",IF(WEEKDAY(H13)=3,"火",IF(WEEKDAY(H13)=4,"水",IF(WEEKDAY(H13)=5,"木",IF(WEEKDAY(H13)=6,"金","土"))))))</f>
        <v>月</v>
      </c>
      <c r="I14" s="170" t="str">
        <f t="shared" ref="I14" ca="1" si="36">IF(WEEKDAY(I13)=1,"日",IF(WEEKDAY(I13)=2,"月",IF(WEEKDAY(I13)=3,"火",IF(WEEKDAY(I13)=4,"水",IF(WEEKDAY(I13)=5,"木",IF(WEEKDAY(I13)=6,"金","土"))))))</f>
        <v>火</v>
      </c>
      <c r="J14" s="170" t="str">
        <f t="shared" ref="J14" ca="1" si="37">IF(WEEKDAY(J13)=1,"日",IF(WEEKDAY(J13)=2,"月",IF(WEEKDAY(J13)=3,"火",IF(WEEKDAY(J13)=4,"水",IF(WEEKDAY(J13)=5,"木",IF(WEEKDAY(J13)=6,"金","土"))))))</f>
        <v>水</v>
      </c>
      <c r="K14" s="170" t="str">
        <f t="shared" ref="K14" ca="1" si="38">IF(WEEKDAY(K13)=1,"日",IF(WEEKDAY(K13)=2,"月",IF(WEEKDAY(K13)=3,"火",IF(WEEKDAY(K13)=4,"水",IF(WEEKDAY(K13)=5,"木",IF(WEEKDAY(K13)=6,"金","土"))))))</f>
        <v>木</v>
      </c>
      <c r="L14" s="170" t="str">
        <f t="shared" ref="L14" ca="1" si="39">IF(WEEKDAY(L13)=1,"日",IF(WEEKDAY(L13)=2,"月",IF(WEEKDAY(L13)=3,"火",IF(WEEKDAY(L13)=4,"水",IF(WEEKDAY(L13)=5,"木",IF(WEEKDAY(L13)=6,"金","土"))))))</f>
        <v>金</v>
      </c>
      <c r="M14" s="170" t="str">
        <f t="shared" ref="M14" ca="1" si="40">IF(WEEKDAY(M13)=1,"日",IF(WEEKDAY(M13)=2,"月",IF(WEEKDAY(M13)=3,"火",IF(WEEKDAY(M13)=4,"水",IF(WEEKDAY(M13)=5,"木",IF(WEEKDAY(M13)=6,"金","土"))))))</f>
        <v>土</v>
      </c>
      <c r="N14" s="170" t="str">
        <f t="shared" ref="N14" ca="1" si="41">IF(WEEKDAY(N13)=1,"日",IF(WEEKDAY(N13)=2,"月",IF(WEEKDAY(N13)=3,"火",IF(WEEKDAY(N13)=4,"水",IF(WEEKDAY(N13)=5,"木",IF(WEEKDAY(N13)=6,"金","土"))))))</f>
        <v>日</v>
      </c>
      <c r="O14" s="170" t="str">
        <f t="shared" ref="O14" ca="1" si="42">IF(WEEKDAY(O13)=1,"日",IF(WEEKDAY(O13)=2,"月",IF(WEEKDAY(O13)=3,"火",IF(WEEKDAY(O13)=4,"水",IF(WEEKDAY(O13)=5,"木",IF(WEEKDAY(O13)=6,"金","土"))))))</f>
        <v>月</v>
      </c>
      <c r="P14" s="170" t="str">
        <f t="shared" ref="P14" ca="1" si="43">IF(WEEKDAY(P13)=1,"日",IF(WEEKDAY(P13)=2,"月",IF(WEEKDAY(P13)=3,"火",IF(WEEKDAY(P13)=4,"水",IF(WEEKDAY(P13)=5,"木",IF(WEEKDAY(P13)=6,"金","土"))))))</f>
        <v>火</v>
      </c>
      <c r="Q14" s="170" t="str">
        <f t="shared" ref="Q14" ca="1" si="44">IF(WEEKDAY(Q13)=1,"日",IF(WEEKDAY(Q13)=2,"月",IF(WEEKDAY(Q13)=3,"火",IF(WEEKDAY(Q13)=4,"水",IF(WEEKDAY(Q13)=5,"木",IF(WEEKDAY(Q13)=6,"金","土"))))))</f>
        <v>水</v>
      </c>
      <c r="R14" s="170" t="str">
        <f t="shared" ref="R14" ca="1" si="45">IF(WEEKDAY(R13)=1,"日",IF(WEEKDAY(R13)=2,"月",IF(WEEKDAY(R13)=3,"火",IF(WEEKDAY(R13)=4,"水",IF(WEEKDAY(R13)=5,"木",IF(WEEKDAY(R13)=6,"金","土"))))))</f>
        <v>木</v>
      </c>
      <c r="S14" s="170" t="str">
        <f t="shared" ref="S14" ca="1" si="46">IF(WEEKDAY(S13)=1,"日",IF(WEEKDAY(S13)=2,"月",IF(WEEKDAY(S13)=3,"火",IF(WEEKDAY(S13)=4,"水",IF(WEEKDAY(S13)=5,"木",IF(WEEKDAY(S13)=6,"金","土"))))))</f>
        <v>金</v>
      </c>
      <c r="T14" s="170" t="str">
        <f t="shared" ref="T14" ca="1" si="47">IF(WEEKDAY(T13)=1,"日",IF(WEEKDAY(T13)=2,"月",IF(WEEKDAY(T13)=3,"火",IF(WEEKDAY(T13)=4,"水",IF(WEEKDAY(T13)=5,"木",IF(WEEKDAY(T13)=6,"金","土"))))))</f>
        <v>土</v>
      </c>
      <c r="U14" s="170" t="str">
        <f t="shared" ref="U14" ca="1" si="48">IF(WEEKDAY(U13)=1,"日",IF(WEEKDAY(U13)=2,"月",IF(WEEKDAY(U13)=3,"火",IF(WEEKDAY(U13)=4,"水",IF(WEEKDAY(U13)=5,"木",IF(WEEKDAY(U13)=6,"金","土"))))))</f>
        <v>日</v>
      </c>
      <c r="V14" s="170" t="str">
        <f t="shared" ref="V14" ca="1" si="49">IF(WEEKDAY(V13)=1,"日",IF(WEEKDAY(V13)=2,"月",IF(WEEKDAY(V13)=3,"火",IF(WEEKDAY(V13)=4,"水",IF(WEEKDAY(V13)=5,"木",IF(WEEKDAY(V13)=6,"金","土"))))))</f>
        <v>月</v>
      </c>
      <c r="W14" s="170" t="str">
        <f t="shared" ref="W14" ca="1" si="50">IF(WEEKDAY(W13)=1,"日",IF(WEEKDAY(W13)=2,"月",IF(WEEKDAY(W13)=3,"火",IF(WEEKDAY(W13)=4,"水",IF(WEEKDAY(W13)=5,"木",IF(WEEKDAY(W13)=6,"金","土"))))))</f>
        <v>火</v>
      </c>
      <c r="X14" s="170" t="str">
        <f t="shared" ref="X14" ca="1" si="51">IF(WEEKDAY(X13)=1,"日",IF(WEEKDAY(X13)=2,"月",IF(WEEKDAY(X13)=3,"火",IF(WEEKDAY(X13)=4,"水",IF(WEEKDAY(X13)=5,"木",IF(WEEKDAY(X13)=6,"金","土"))))))</f>
        <v>水</v>
      </c>
      <c r="Y14" s="170" t="str">
        <f t="shared" ref="Y14" ca="1" si="52">IF(WEEKDAY(Y13)=1,"日",IF(WEEKDAY(Y13)=2,"月",IF(WEEKDAY(Y13)=3,"火",IF(WEEKDAY(Y13)=4,"水",IF(WEEKDAY(Y13)=5,"木",IF(WEEKDAY(Y13)=6,"金","土"))))))</f>
        <v>木</v>
      </c>
      <c r="Z14" s="170" t="str">
        <f t="shared" ref="Z14" ca="1" si="53">IF(WEEKDAY(Z13)=1,"日",IF(WEEKDAY(Z13)=2,"月",IF(WEEKDAY(Z13)=3,"火",IF(WEEKDAY(Z13)=4,"水",IF(WEEKDAY(Z13)=5,"木",IF(WEEKDAY(Z13)=6,"金","土"))))))</f>
        <v>金</v>
      </c>
      <c r="AA14" s="170" t="str">
        <f t="shared" ref="AA14" ca="1" si="54">IF(WEEKDAY(AA13)=1,"日",IF(WEEKDAY(AA13)=2,"月",IF(WEEKDAY(AA13)=3,"火",IF(WEEKDAY(AA13)=4,"水",IF(WEEKDAY(AA13)=5,"木",IF(WEEKDAY(AA13)=6,"金","土"))))))</f>
        <v>土</v>
      </c>
      <c r="AB14" s="170" t="str">
        <f t="shared" ref="AB14" ca="1" si="55">IF(WEEKDAY(AB13)=1,"日",IF(WEEKDAY(AB13)=2,"月",IF(WEEKDAY(AB13)=3,"火",IF(WEEKDAY(AB13)=4,"水",IF(WEEKDAY(AB13)=5,"木",IF(WEEKDAY(AB13)=6,"金","土"))))))</f>
        <v>日</v>
      </c>
      <c r="AC14" s="170" t="str">
        <f t="shared" ref="AC14" ca="1" si="56">IF(WEEKDAY(AC13)=1,"日",IF(WEEKDAY(AC13)=2,"月",IF(WEEKDAY(AC13)=3,"火",IF(WEEKDAY(AC13)=4,"水",IF(WEEKDAY(AC13)=5,"木",IF(WEEKDAY(AC13)=6,"金","土"))))))</f>
        <v>月</v>
      </c>
      <c r="AD14" s="170" t="str">
        <f t="shared" ref="AD14" ca="1" si="57">IF(WEEKDAY(AD13)=1,"日",IF(WEEKDAY(AD13)=2,"月",IF(WEEKDAY(AD13)=3,"火",IF(WEEKDAY(AD13)=4,"水",IF(WEEKDAY(AD13)=5,"木",IF(WEEKDAY(AD13)=6,"金","土"))))))</f>
        <v>火</v>
      </c>
      <c r="AE14" s="170" t="str">
        <f t="shared" ref="AE14" ca="1" si="58">IF(WEEKDAY(AE13)=1,"日",IF(WEEKDAY(AE13)=2,"月",IF(WEEKDAY(AE13)=3,"火",IF(WEEKDAY(AE13)=4,"水",IF(WEEKDAY(AE13)=5,"木",IF(WEEKDAY(AE13)=6,"金","土"))))))</f>
        <v>水</v>
      </c>
      <c r="AF14" s="183"/>
    </row>
    <row r="15" spans="1:32" s="30" customFormat="1" ht="30" customHeight="1">
      <c r="A15" s="29" t="s">
        <v>148</v>
      </c>
      <c r="B15" s="98"/>
      <c r="C15" s="98"/>
      <c r="D15" s="98"/>
      <c r="E15" s="98"/>
      <c r="F15" s="101"/>
      <c r="G15" s="101"/>
      <c r="H15" s="98"/>
      <c r="I15" s="98"/>
      <c r="J15" s="98"/>
      <c r="K15" s="98"/>
      <c r="L15" s="98"/>
      <c r="M15" s="101"/>
      <c r="N15" s="101"/>
      <c r="O15" s="98"/>
      <c r="P15" s="98"/>
      <c r="Q15" s="98"/>
      <c r="R15" s="98"/>
      <c r="S15" s="98"/>
      <c r="T15" s="101"/>
      <c r="U15" s="101"/>
      <c r="V15" s="98"/>
      <c r="W15" s="98"/>
      <c r="X15" s="98"/>
      <c r="Y15" s="98"/>
      <c r="Z15" s="98"/>
      <c r="AA15" s="101"/>
      <c r="AB15" s="101"/>
      <c r="AC15" s="98"/>
      <c r="AD15" s="98"/>
      <c r="AE15" s="98"/>
      <c r="AF15" s="184"/>
    </row>
    <row r="16" spans="1:32" s="30" customFormat="1" ht="30" customHeight="1">
      <c r="A16" s="29" t="s">
        <v>149</v>
      </c>
      <c r="B16" s="98"/>
      <c r="C16" s="98"/>
      <c r="D16" s="98"/>
      <c r="E16" s="98"/>
      <c r="F16" s="101"/>
      <c r="G16" s="101"/>
      <c r="H16" s="98"/>
      <c r="I16" s="98"/>
      <c r="J16" s="98"/>
      <c r="K16" s="98"/>
      <c r="L16" s="98"/>
      <c r="M16" s="101"/>
      <c r="N16" s="101"/>
      <c r="O16" s="98"/>
      <c r="P16" s="98"/>
      <c r="Q16" s="98"/>
      <c r="R16" s="98"/>
      <c r="S16" s="98"/>
      <c r="T16" s="101"/>
      <c r="U16" s="101"/>
      <c r="V16" s="98"/>
      <c r="W16" s="98"/>
      <c r="X16" s="98"/>
      <c r="Y16" s="98"/>
      <c r="Z16" s="98"/>
      <c r="AA16" s="101"/>
      <c r="AB16" s="101"/>
      <c r="AC16" s="98"/>
      <c r="AD16" s="98"/>
      <c r="AE16" s="98"/>
      <c r="AF16" s="184"/>
    </row>
    <row r="17" spans="1:32" s="179" customFormat="1" ht="7.5" customHeight="1">
      <c r="A17" s="178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</row>
    <row r="18" spans="1:32" ht="12.75" customHeight="1">
      <c r="A18" s="27"/>
      <c r="B18" s="389">
        <v>7</v>
      </c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  <c r="AA18" s="389"/>
      <c r="AB18" s="389"/>
      <c r="AC18" s="389"/>
      <c r="AD18" s="389"/>
      <c r="AE18" s="389"/>
      <c r="AF18" s="389"/>
    </row>
    <row r="19" spans="1:32" ht="12.75" customHeight="1">
      <c r="A19" s="27" t="s">
        <v>187</v>
      </c>
      <c r="B19" s="28">
        <f ca="1">DATE(作業用シート!$G$2,にこサポ!B18,1)</f>
        <v>44378</v>
      </c>
      <c r="C19" s="28">
        <f ca="1">B19+1</f>
        <v>44379</v>
      </c>
      <c r="D19" s="28">
        <f t="shared" ref="D19" ca="1" si="59">C19+1</f>
        <v>44380</v>
      </c>
      <c r="E19" s="28">
        <f t="shared" ref="E19" ca="1" si="60">D19+1</f>
        <v>44381</v>
      </c>
      <c r="F19" s="28">
        <f t="shared" ref="F19" ca="1" si="61">E19+1</f>
        <v>44382</v>
      </c>
      <c r="G19" s="28">
        <f t="shared" ref="G19" ca="1" si="62">F19+1</f>
        <v>44383</v>
      </c>
      <c r="H19" s="28">
        <f t="shared" ref="H19" ca="1" si="63">G19+1</f>
        <v>44384</v>
      </c>
      <c r="I19" s="28">
        <f t="shared" ref="I19" ca="1" si="64">H19+1</f>
        <v>44385</v>
      </c>
      <c r="J19" s="28">
        <f t="shared" ref="J19" ca="1" si="65">I19+1</f>
        <v>44386</v>
      </c>
      <c r="K19" s="28">
        <f t="shared" ref="K19" ca="1" si="66">J19+1</f>
        <v>44387</v>
      </c>
      <c r="L19" s="28">
        <f t="shared" ref="L19" ca="1" si="67">K19+1</f>
        <v>44388</v>
      </c>
      <c r="M19" s="28">
        <f t="shared" ref="M19" ca="1" si="68">L19+1</f>
        <v>44389</v>
      </c>
      <c r="N19" s="28">
        <f t="shared" ref="N19" ca="1" si="69">M19+1</f>
        <v>44390</v>
      </c>
      <c r="O19" s="28">
        <f t="shared" ref="O19" ca="1" si="70">N19+1</f>
        <v>44391</v>
      </c>
      <c r="P19" s="28">
        <f t="shared" ref="P19" ca="1" si="71">O19+1</f>
        <v>44392</v>
      </c>
      <c r="Q19" s="28">
        <f t="shared" ref="Q19" ca="1" si="72">P19+1</f>
        <v>44393</v>
      </c>
      <c r="R19" s="28">
        <f t="shared" ref="R19" ca="1" si="73">Q19+1</f>
        <v>44394</v>
      </c>
      <c r="S19" s="28">
        <f t="shared" ref="S19" ca="1" si="74">R19+1</f>
        <v>44395</v>
      </c>
      <c r="T19" s="28">
        <f t="shared" ref="T19" ca="1" si="75">S19+1</f>
        <v>44396</v>
      </c>
      <c r="U19" s="28">
        <f t="shared" ref="U19" ca="1" si="76">T19+1</f>
        <v>44397</v>
      </c>
      <c r="V19" s="28">
        <f t="shared" ref="V19" ca="1" si="77">U19+1</f>
        <v>44398</v>
      </c>
      <c r="W19" s="28">
        <f t="shared" ref="W19" ca="1" si="78">V19+1</f>
        <v>44399</v>
      </c>
      <c r="X19" s="28">
        <f t="shared" ref="X19" ca="1" si="79">W19+1</f>
        <v>44400</v>
      </c>
      <c r="Y19" s="28">
        <f t="shared" ref="Y19" ca="1" si="80">X19+1</f>
        <v>44401</v>
      </c>
      <c r="Z19" s="28">
        <f t="shared" ref="Z19" ca="1" si="81">Y19+1</f>
        <v>44402</v>
      </c>
      <c r="AA19" s="28">
        <f t="shared" ref="AA19" ca="1" si="82">Z19+1</f>
        <v>44403</v>
      </c>
      <c r="AB19" s="28">
        <f t="shared" ref="AB19" ca="1" si="83">AA19+1</f>
        <v>44404</v>
      </c>
      <c r="AC19" s="28">
        <f t="shared" ref="AC19" ca="1" si="84">AB19+1</f>
        <v>44405</v>
      </c>
      <c r="AD19" s="28">
        <f t="shared" ref="AD19" ca="1" si="85">AC19+1</f>
        <v>44406</v>
      </c>
      <c r="AE19" s="28">
        <f t="shared" ref="AE19" ca="1" si="86">AD19+1</f>
        <v>44407</v>
      </c>
      <c r="AF19" s="28">
        <f t="shared" ref="AF19" ca="1" si="87">AE19+1</f>
        <v>44408</v>
      </c>
    </row>
    <row r="20" spans="1:32" ht="12.75" customHeight="1">
      <c r="A20" s="27" t="s">
        <v>188</v>
      </c>
      <c r="B20" s="170" t="str">
        <f ca="1">IF(WEEKDAY(B19)=1,"日",IF(WEEKDAY(B19)=2,"月",IF(WEEKDAY(B19)=3,"火",IF(WEEKDAY(B19)=4,"水",IF(WEEKDAY(B19)=5,"木",IF(WEEKDAY(B19)=6,"金","土"))))))</f>
        <v>木</v>
      </c>
      <c r="C20" s="170" t="str">
        <f t="shared" ref="C20" ca="1" si="88">IF(WEEKDAY(C19)=1,"日",IF(WEEKDAY(C19)=2,"月",IF(WEEKDAY(C19)=3,"火",IF(WEEKDAY(C19)=4,"水",IF(WEEKDAY(C19)=5,"木",IF(WEEKDAY(C19)=6,"金","土"))))))</f>
        <v>金</v>
      </c>
      <c r="D20" s="170" t="str">
        <f t="shared" ref="D20" ca="1" si="89">IF(WEEKDAY(D19)=1,"日",IF(WEEKDAY(D19)=2,"月",IF(WEEKDAY(D19)=3,"火",IF(WEEKDAY(D19)=4,"水",IF(WEEKDAY(D19)=5,"木",IF(WEEKDAY(D19)=6,"金","土"))))))</f>
        <v>土</v>
      </c>
      <c r="E20" s="170" t="str">
        <f t="shared" ref="E20" ca="1" si="90">IF(WEEKDAY(E19)=1,"日",IF(WEEKDAY(E19)=2,"月",IF(WEEKDAY(E19)=3,"火",IF(WEEKDAY(E19)=4,"水",IF(WEEKDAY(E19)=5,"木",IF(WEEKDAY(E19)=6,"金","土"))))))</f>
        <v>日</v>
      </c>
      <c r="F20" s="170" t="str">
        <f t="shared" ref="F20" ca="1" si="91">IF(WEEKDAY(F19)=1,"日",IF(WEEKDAY(F19)=2,"月",IF(WEEKDAY(F19)=3,"火",IF(WEEKDAY(F19)=4,"水",IF(WEEKDAY(F19)=5,"木",IF(WEEKDAY(F19)=6,"金","土"))))))</f>
        <v>月</v>
      </c>
      <c r="G20" s="170" t="str">
        <f t="shared" ref="G20" ca="1" si="92">IF(WEEKDAY(G19)=1,"日",IF(WEEKDAY(G19)=2,"月",IF(WEEKDAY(G19)=3,"火",IF(WEEKDAY(G19)=4,"水",IF(WEEKDAY(G19)=5,"木",IF(WEEKDAY(G19)=6,"金","土"))))))</f>
        <v>火</v>
      </c>
      <c r="H20" s="170" t="str">
        <f t="shared" ref="H20" ca="1" si="93">IF(WEEKDAY(H19)=1,"日",IF(WEEKDAY(H19)=2,"月",IF(WEEKDAY(H19)=3,"火",IF(WEEKDAY(H19)=4,"水",IF(WEEKDAY(H19)=5,"木",IF(WEEKDAY(H19)=6,"金","土"))))))</f>
        <v>水</v>
      </c>
      <c r="I20" s="170" t="str">
        <f t="shared" ref="I20" ca="1" si="94">IF(WEEKDAY(I19)=1,"日",IF(WEEKDAY(I19)=2,"月",IF(WEEKDAY(I19)=3,"火",IF(WEEKDAY(I19)=4,"水",IF(WEEKDAY(I19)=5,"木",IF(WEEKDAY(I19)=6,"金","土"))))))</f>
        <v>木</v>
      </c>
      <c r="J20" s="170" t="str">
        <f t="shared" ref="J20" ca="1" si="95">IF(WEEKDAY(J19)=1,"日",IF(WEEKDAY(J19)=2,"月",IF(WEEKDAY(J19)=3,"火",IF(WEEKDAY(J19)=4,"水",IF(WEEKDAY(J19)=5,"木",IF(WEEKDAY(J19)=6,"金","土"))))))</f>
        <v>金</v>
      </c>
      <c r="K20" s="170" t="str">
        <f t="shared" ref="K20" ca="1" si="96">IF(WEEKDAY(K19)=1,"日",IF(WEEKDAY(K19)=2,"月",IF(WEEKDAY(K19)=3,"火",IF(WEEKDAY(K19)=4,"水",IF(WEEKDAY(K19)=5,"木",IF(WEEKDAY(K19)=6,"金","土"))))))</f>
        <v>土</v>
      </c>
      <c r="L20" s="170" t="str">
        <f t="shared" ref="L20" ca="1" si="97">IF(WEEKDAY(L19)=1,"日",IF(WEEKDAY(L19)=2,"月",IF(WEEKDAY(L19)=3,"火",IF(WEEKDAY(L19)=4,"水",IF(WEEKDAY(L19)=5,"木",IF(WEEKDAY(L19)=6,"金","土"))))))</f>
        <v>日</v>
      </c>
      <c r="M20" s="170" t="str">
        <f t="shared" ref="M20" ca="1" si="98">IF(WEEKDAY(M19)=1,"日",IF(WEEKDAY(M19)=2,"月",IF(WEEKDAY(M19)=3,"火",IF(WEEKDAY(M19)=4,"水",IF(WEEKDAY(M19)=5,"木",IF(WEEKDAY(M19)=6,"金","土"))))))</f>
        <v>月</v>
      </c>
      <c r="N20" s="170" t="str">
        <f t="shared" ref="N20" ca="1" si="99">IF(WEEKDAY(N19)=1,"日",IF(WEEKDAY(N19)=2,"月",IF(WEEKDAY(N19)=3,"火",IF(WEEKDAY(N19)=4,"水",IF(WEEKDAY(N19)=5,"木",IF(WEEKDAY(N19)=6,"金","土"))))))</f>
        <v>火</v>
      </c>
      <c r="O20" s="170" t="str">
        <f t="shared" ref="O20" ca="1" si="100">IF(WEEKDAY(O19)=1,"日",IF(WEEKDAY(O19)=2,"月",IF(WEEKDAY(O19)=3,"火",IF(WEEKDAY(O19)=4,"水",IF(WEEKDAY(O19)=5,"木",IF(WEEKDAY(O19)=6,"金","土"))))))</f>
        <v>水</v>
      </c>
      <c r="P20" s="170" t="str">
        <f t="shared" ref="P20" ca="1" si="101">IF(WEEKDAY(P19)=1,"日",IF(WEEKDAY(P19)=2,"月",IF(WEEKDAY(P19)=3,"火",IF(WEEKDAY(P19)=4,"水",IF(WEEKDAY(P19)=5,"木",IF(WEEKDAY(P19)=6,"金","土"))))))</f>
        <v>木</v>
      </c>
      <c r="Q20" s="170" t="str">
        <f t="shared" ref="Q20" ca="1" si="102">IF(WEEKDAY(Q19)=1,"日",IF(WEEKDAY(Q19)=2,"月",IF(WEEKDAY(Q19)=3,"火",IF(WEEKDAY(Q19)=4,"水",IF(WEEKDAY(Q19)=5,"木",IF(WEEKDAY(Q19)=6,"金","土"))))))</f>
        <v>金</v>
      </c>
      <c r="R20" s="170" t="str">
        <f t="shared" ref="R20" ca="1" si="103">IF(WEEKDAY(R19)=1,"日",IF(WEEKDAY(R19)=2,"月",IF(WEEKDAY(R19)=3,"火",IF(WEEKDAY(R19)=4,"水",IF(WEEKDAY(R19)=5,"木",IF(WEEKDAY(R19)=6,"金","土"))))))</f>
        <v>土</v>
      </c>
      <c r="S20" s="170" t="str">
        <f t="shared" ref="S20" ca="1" si="104">IF(WEEKDAY(S19)=1,"日",IF(WEEKDAY(S19)=2,"月",IF(WEEKDAY(S19)=3,"火",IF(WEEKDAY(S19)=4,"水",IF(WEEKDAY(S19)=5,"木",IF(WEEKDAY(S19)=6,"金","土"))))))</f>
        <v>日</v>
      </c>
      <c r="T20" s="170" t="str">
        <f t="shared" ref="T20" ca="1" si="105">IF(WEEKDAY(T19)=1,"日",IF(WEEKDAY(T19)=2,"月",IF(WEEKDAY(T19)=3,"火",IF(WEEKDAY(T19)=4,"水",IF(WEEKDAY(T19)=5,"木",IF(WEEKDAY(T19)=6,"金","土"))))))</f>
        <v>月</v>
      </c>
      <c r="U20" s="170" t="str">
        <f t="shared" ref="U20" ca="1" si="106">IF(WEEKDAY(U19)=1,"日",IF(WEEKDAY(U19)=2,"月",IF(WEEKDAY(U19)=3,"火",IF(WEEKDAY(U19)=4,"水",IF(WEEKDAY(U19)=5,"木",IF(WEEKDAY(U19)=6,"金","土"))))))</f>
        <v>火</v>
      </c>
      <c r="V20" s="170" t="str">
        <f t="shared" ref="V20" ca="1" si="107">IF(WEEKDAY(V19)=1,"日",IF(WEEKDAY(V19)=2,"月",IF(WEEKDAY(V19)=3,"火",IF(WEEKDAY(V19)=4,"水",IF(WEEKDAY(V19)=5,"木",IF(WEEKDAY(V19)=6,"金","土"))))))</f>
        <v>水</v>
      </c>
      <c r="W20" s="170" t="str">
        <f t="shared" ref="W20" ca="1" si="108">IF(WEEKDAY(W19)=1,"日",IF(WEEKDAY(W19)=2,"月",IF(WEEKDAY(W19)=3,"火",IF(WEEKDAY(W19)=4,"水",IF(WEEKDAY(W19)=5,"木",IF(WEEKDAY(W19)=6,"金","土"))))))</f>
        <v>木</v>
      </c>
      <c r="X20" s="170" t="str">
        <f t="shared" ref="X20" ca="1" si="109">IF(WEEKDAY(X19)=1,"日",IF(WEEKDAY(X19)=2,"月",IF(WEEKDAY(X19)=3,"火",IF(WEEKDAY(X19)=4,"水",IF(WEEKDAY(X19)=5,"木",IF(WEEKDAY(X19)=6,"金","土"))))))</f>
        <v>金</v>
      </c>
      <c r="Y20" s="170" t="str">
        <f t="shared" ref="Y20" ca="1" si="110">IF(WEEKDAY(Y19)=1,"日",IF(WEEKDAY(Y19)=2,"月",IF(WEEKDAY(Y19)=3,"火",IF(WEEKDAY(Y19)=4,"水",IF(WEEKDAY(Y19)=5,"木",IF(WEEKDAY(Y19)=6,"金","土"))))))</f>
        <v>土</v>
      </c>
      <c r="Z20" s="170" t="str">
        <f t="shared" ref="Z20" ca="1" si="111">IF(WEEKDAY(Z19)=1,"日",IF(WEEKDAY(Z19)=2,"月",IF(WEEKDAY(Z19)=3,"火",IF(WEEKDAY(Z19)=4,"水",IF(WEEKDAY(Z19)=5,"木",IF(WEEKDAY(Z19)=6,"金","土"))))))</f>
        <v>日</v>
      </c>
      <c r="AA20" s="170" t="str">
        <f t="shared" ref="AA20" ca="1" si="112">IF(WEEKDAY(AA19)=1,"日",IF(WEEKDAY(AA19)=2,"月",IF(WEEKDAY(AA19)=3,"火",IF(WEEKDAY(AA19)=4,"水",IF(WEEKDAY(AA19)=5,"木",IF(WEEKDAY(AA19)=6,"金","土"))))))</f>
        <v>月</v>
      </c>
      <c r="AB20" s="170" t="str">
        <f t="shared" ref="AB20" ca="1" si="113">IF(WEEKDAY(AB19)=1,"日",IF(WEEKDAY(AB19)=2,"月",IF(WEEKDAY(AB19)=3,"火",IF(WEEKDAY(AB19)=4,"水",IF(WEEKDAY(AB19)=5,"木",IF(WEEKDAY(AB19)=6,"金","土"))))))</f>
        <v>火</v>
      </c>
      <c r="AC20" s="170" t="str">
        <f t="shared" ref="AC20" ca="1" si="114">IF(WEEKDAY(AC19)=1,"日",IF(WEEKDAY(AC19)=2,"月",IF(WEEKDAY(AC19)=3,"火",IF(WEEKDAY(AC19)=4,"水",IF(WEEKDAY(AC19)=5,"木",IF(WEEKDAY(AC19)=6,"金","土"))))))</f>
        <v>水</v>
      </c>
      <c r="AD20" s="170" t="str">
        <f t="shared" ref="AD20" ca="1" si="115">IF(WEEKDAY(AD19)=1,"日",IF(WEEKDAY(AD19)=2,"月",IF(WEEKDAY(AD19)=3,"火",IF(WEEKDAY(AD19)=4,"水",IF(WEEKDAY(AD19)=5,"木",IF(WEEKDAY(AD19)=6,"金","土"))))))</f>
        <v>木</v>
      </c>
      <c r="AE20" s="170" t="str">
        <f t="shared" ref="AE20" ca="1" si="116">IF(WEEKDAY(AE19)=1,"日",IF(WEEKDAY(AE19)=2,"月",IF(WEEKDAY(AE19)=3,"火",IF(WEEKDAY(AE19)=4,"水",IF(WEEKDAY(AE19)=5,"木",IF(WEEKDAY(AE19)=6,"金","土"))))))</f>
        <v>金</v>
      </c>
      <c r="AF20" s="170" t="str">
        <f t="shared" ref="AF20" ca="1" si="117">IF(WEEKDAY(AF19)=1,"日",IF(WEEKDAY(AF19)=2,"月",IF(WEEKDAY(AF19)=3,"火",IF(WEEKDAY(AF19)=4,"水",IF(WEEKDAY(AF19)=5,"木",IF(WEEKDAY(AF19)=6,"金","土"))))))</f>
        <v>土</v>
      </c>
    </row>
    <row r="21" spans="1:32" s="30" customFormat="1" ht="30" customHeight="1">
      <c r="A21" s="29" t="s">
        <v>148</v>
      </c>
      <c r="B21" s="98"/>
      <c r="C21" s="98"/>
      <c r="D21" s="101"/>
      <c r="E21" s="101"/>
      <c r="F21" s="98"/>
      <c r="G21" s="98"/>
      <c r="H21" s="98"/>
      <c r="I21" s="98"/>
      <c r="J21" s="98"/>
      <c r="K21" s="101"/>
      <c r="L21" s="101"/>
      <c r="M21" s="98"/>
      <c r="N21" s="98"/>
      <c r="O21" s="98"/>
      <c r="P21" s="98"/>
      <c r="Q21" s="98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</row>
    <row r="22" spans="1:32" s="30" customFormat="1" ht="30" customHeight="1">
      <c r="A22" s="29" t="s">
        <v>149</v>
      </c>
      <c r="B22" s="98"/>
      <c r="C22" s="98"/>
      <c r="D22" s="101"/>
      <c r="E22" s="101"/>
      <c r="F22" s="98"/>
      <c r="G22" s="98"/>
      <c r="H22" s="98"/>
      <c r="I22" s="98"/>
      <c r="J22" s="98"/>
      <c r="K22" s="101"/>
      <c r="L22" s="101"/>
      <c r="M22" s="98"/>
      <c r="N22" s="98"/>
      <c r="O22" s="98"/>
      <c r="P22" s="98"/>
      <c r="Q22" s="98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</row>
    <row r="23" spans="1:32" s="179" customFormat="1" ht="7.5" customHeight="1">
      <c r="A23" s="178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ht="12.75" customHeight="1">
      <c r="A24" s="27"/>
      <c r="B24" s="389">
        <v>9</v>
      </c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  <c r="AA24" s="389"/>
      <c r="AB24" s="389"/>
      <c r="AC24" s="389"/>
      <c r="AD24" s="389"/>
      <c r="AE24" s="389"/>
      <c r="AF24" s="389"/>
    </row>
    <row r="25" spans="1:32" ht="12.75" customHeight="1">
      <c r="A25" s="27" t="s">
        <v>187</v>
      </c>
      <c r="B25" s="28">
        <f ca="1">DATE(作業用シート!$G$2,にこサポ!B24,1)</f>
        <v>44440</v>
      </c>
      <c r="C25" s="28">
        <f ca="1">B25+1</f>
        <v>44441</v>
      </c>
      <c r="D25" s="28">
        <f t="shared" ref="D25" ca="1" si="118">C25+1</f>
        <v>44442</v>
      </c>
      <c r="E25" s="28">
        <f t="shared" ref="E25" ca="1" si="119">D25+1</f>
        <v>44443</v>
      </c>
      <c r="F25" s="28">
        <f t="shared" ref="F25" ca="1" si="120">E25+1</f>
        <v>44444</v>
      </c>
      <c r="G25" s="28">
        <f t="shared" ref="G25" ca="1" si="121">F25+1</f>
        <v>44445</v>
      </c>
      <c r="H25" s="28">
        <f t="shared" ref="H25" ca="1" si="122">G25+1</f>
        <v>44446</v>
      </c>
      <c r="I25" s="28">
        <f t="shared" ref="I25" ca="1" si="123">H25+1</f>
        <v>44447</v>
      </c>
      <c r="J25" s="28">
        <f t="shared" ref="J25" ca="1" si="124">I25+1</f>
        <v>44448</v>
      </c>
      <c r="K25" s="28">
        <f t="shared" ref="K25" ca="1" si="125">J25+1</f>
        <v>44449</v>
      </c>
      <c r="L25" s="28">
        <f t="shared" ref="L25" ca="1" si="126">K25+1</f>
        <v>44450</v>
      </c>
      <c r="M25" s="28">
        <f t="shared" ref="M25" ca="1" si="127">L25+1</f>
        <v>44451</v>
      </c>
      <c r="N25" s="28">
        <f t="shared" ref="N25" ca="1" si="128">M25+1</f>
        <v>44452</v>
      </c>
      <c r="O25" s="28">
        <f t="shared" ref="O25" ca="1" si="129">N25+1</f>
        <v>44453</v>
      </c>
      <c r="P25" s="28">
        <f t="shared" ref="P25" ca="1" si="130">O25+1</f>
        <v>44454</v>
      </c>
      <c r="Q25" s="28">
        <f t="shared" ref="Q25" ca="1" si="131">P25+1</f>
        <v>44455</v>
      </c>
      <c r="R25" s="28">
        <f t="shared" ref="R25" ca="1" si="132">Q25+1</f>
        <v>44456</v>
      </c>
      <c r="S25" s="28">
        <f t="shared" ref="S25" ca="1" si="133">R25+1</f>
        <v>44457</v>
      </c>
      <c r="T25" s="28">
        <f t="shared" ref="T25" ca="1" si="134">S25+1</f>
        <v>44458</v>
      </c>
      <c r="U25" s="28">
        <f t="shared" ref="U25" ca="1" si="135">T25+1</f>
        <v>44459</v>
      </c>
      <c r="V25" s="28">
        <f t="shared" ref="V25" ca="1" si="136">U25+1</f>
        <v>44460</v>
      </c>
      <c r="W25" s="28">
        <f t="shared" ref="W25" ca="1" si="137">V25+1</f>
        <v>44461</v>
      </c>
      <c r="X25" s="28">
        <f t="shared" ref="X25" ca="1" si="138">W25+1</f>
        <v>44462</v>
      </c>
      <c r="Y25" s="28">
        <f t="shared" ref="Y25" ca="1" si="139">X25+1</f>
        <v>44463</v>
      </c>
      <c r="Z25" s="28">
        <f t="shared" ref="Z25" ca="1" si="140">Y25+1</f>
        <v>44464</v>
      </c>
      <c r="AA25" s="28">
        <f t="shared" ref="AA25" ca="1" si="141">Z25+1</f>
        <v>44465</v>
      </c>
      <c r="AB25" s="28">
        <f t="shared" ref="AB25" ca="1" si="142">AA25+1</f>
        <v>44466</v>
      </c>
      <c r="AC25" s="28">
        <f t="shared" ref="AC25" ca="1" si="143">AB25+1</f>
        <v>44467</v>
      </c>
      <c r="AD25" s="28">
        <f t="shared" ref="AD25" ca="1" si="144">AC25+1</f>
        <v>44468</v>
      </c>
      <c r="AE25" s="28">
        <f t="shared" ref="AE25" ca="1" si="145">AD25+1</f>
        <v>44469</v>
      </c>
      <c r="AF25" s="182"/>
    </row>
    <row r="26" spans="1:32" ht="12.75" customHeight="1">
      <c r="A26" s="27" t="s">
        <v>188</v>
      </c>
      <c r="B26" s="170" t="str">
        <f ca="1">IF(WEEKDAY(B25)=1,"日",IF(WEEKDAY(B25)=2,"月",IF(WEEKDAY(B25)=3,"火",IF(WEEKDAY(B25)=4,"水",IF(WEEKDAY(B25)=5,"木",IF(WEEKDAY(B25)=6,"金","土"))))))</f>
        <v>水</v>
      </c>
      <c r="C26" s="170" t="str">
        <f t="shared" ref="C26" ca="1" si="146">IF(WEEKDAY(C25)=1,"日",IF(WEEKDAY(C25)=2,"月",IF(WEEKDAY(C25)=3,"火",IF(WEEKDAY(C25)=4,"水",IF(WEEKDAY(C25)=5,"木",IF(WEEKDAY(C25)=6,"金","土"))))))</f>
        <v>木</v>
      </c>
      <c r="D26" s="170" t="str">
        <f t="shared" ref="D26" ca="1" si="147">IF(WEEKDAY(D25)=1,"日",IF(WEEKDAY(D25)=2,"月",IF(WEEKDAY(D25)=3,"火",IF(WEEKDAY(D25)=4,"水",IF(WEEKDAY(D25)=5,"木",IF(WEEKDAY(D25)=6,"金","土"))))))</f>
        <v>金</v>
      </c>
      <c r="E26" s="170" t="str">
        <f t="shared" ref="E26" ca="1" si="148">IF(WEEKDAY(E25)=1,"日",IF(WEEKDAY(E25)=2,"月",IF(WEEKDAY(E25)=3,"火",IF(WEEKDAY(E25)=4,"水",IF(WEEKDAY(E25)=5,"木",IF(WEEKDAY(E25)=6,"金","土"))))))</f>
        <v>土</v>
      </c>
      <c r="F26" s="170" t="str">
        <f t="shared" ref="F26" ca="1" si="149">IF(WEEKDAY(F25)=1,"日",IF(WEEKDAY(F25)=2,"月",IF(WEEKDAY(F25)=3,"火",IF(WEEKDAY(F25)=4,"水",IF(WEEKDAY(F25)=5,"木",IF(WEEKDAY(F25)=6,"金","土"))))))</f>
        <v>日</v>
      </c>
      <c r="G26" s="170" t="str">
        <f t="shared" ref="G26" ca="1" si="150">IF(WEEKDAY(G25)=1,"日",IF(WEEKDAY(G25)=2,"月",IF(WEEKDAY(G25)=3,"火",IF(WEEKDAY(G25)=4,"水",IF(WEEKDAY(G25)=5,"木",IF(WEEKDAY(G25)=6,"金","土"))))))</f>
        <v>月</v>
      </c>
      <c r="H26" s="170" t="str">
        <f t="shared" ref="H26" ca="1" si="151">IF(WEEKDAY(H25)=1,"日",IF(WEEKDAY(H25)=2,"月",IF(WEEKDAY(H25)=3,"火",IF(WEEKDAY(H25)=4,"水",IF(WEEKDAY(H25)=5,"木",IF(WEEKDAY(H25)=6,"金","土"))))))</f>
        <v>火</v>
      </c>
      <c r="I26" s="170" t="str">
        <f t="shared" ref="I26" ca="1" si="152">IF(WEEKDAY(I25)=1,"日",IF(WEEKDAY(I25)=2,"月",IF(WEEKDAY(I25)=3,"火",IF(WEEKDAY(I25)=4,"水",IF(WEEKDAY(I25)=5,"木",IF(WEEKDAY(I25)=6,"金","土"))))))</f>
        <v>水</v>
      </c>
      <c r="J26" s="170" t="str">
        <f t="shared" ref="J26" ca="1" si="153">IF(WEEKDAY(J25)=1,"日",IF(WEEKDAY(J25)=2,"月",IF(WEEKDAY(J25)=3,"火",IF(WEEKDAY(J25)=4,"水",IF(WEEKDAY(J25)=5,"木",IF(WEEKDAY(J25)=6,"金","土"))))))</f>
        <v>木</v>
      </c>
      <c r="K26" s="170" t="str">
        <f t="shared" ref="K26" ca="1" si="154">IF(WEEKDAY(K25)=1,"日",IF(WEEKDAY(K25)=2,"月",IF(WEEKDAY(K25)=3,"火",IF(WEEKDAY(K25)=4,"水",IF(WEEKDAY(K25)=5,"木",IF(WEEKDAY(K25)=6,"金","土"))))))</f>
        <v>金</v>
      </c>
      <c r="L26" s="170" t="str">
        <f t="shared" ref="L26" ca="1" si="155">IF(WEEKDAY(L25)=1,"日",IF(WEEKDAY(L25)=2,"月",IF(WEEKDAY(L25)=3,"火",IF(WEEKDAY(L25)=4,"水",IF(WEEKDAY(L25)=5,"木",IF(WEEKDAY(L25)=6,"金","土"))))))</f>
        <v>土</v>
      </c>
      <c r="M26" s="170" t="str">
        <f t="shared" ref="M26" ca="1" si="156">IF(WEEKDAY(M25)=1,"日",IF(WEEKDAY(M25)=2,"月",IF(WEEKDAY(M25)=3,"火",IF(WEEKDAY(M25)=4,"水",IF(WEEKDAY(M25)=5,"木",IF(WEEKDAY(M25)=6,"金","土"))))))</f>
        <v>日</v>
      </c>
      <c r="N26" s="170" t="str">
        <f t="shared" ref="N26" ca="1" si="157">IF(WEEKDAY(N25)=1,"日",IF(WEEKDAY(N25)=2,"月",IF(WEEKDAY(N25)=3,"火",IF(WEEKDAY(N25)=4,"水",IF(WEEKDAY(N25)=5,"木",IF(WEEKDAY(N25)=6,"金","土"))))))</f>
        <v>月</v>
      </c>
      <c r="O26" s="170" t="str">
        <f t="shared" ref="O26" ca="1" si="158">IF(WEEKDAY(O25)=1,"日",IF(WEEKDAY(O25)=2,"月",IF(WEEKDAY(O25)=3,"火",IF(WEEKDAY(O25)=4,"水",IF(WEEKDAY(O25)=5,"木",IF(WEEKDAY(O25)=6,"金","土"))))))</f>
        <v>火</v>
      </c>
      <c r="P26" s="170" t="str">
        <f t="shared" ref="P26" ca="1" si="159">IF(WEEKDAY(P25)=1,"日",IF(WEEKDAY(P25)=2,"月",IF(WEEKDAY(P25)=3,"火",IF(WEEKDAY(P25)=4,"水",IF(WEEKDAY(P25)=5,"木",IF(WEEKDAY(P25)=6,"金","土"))))))</f>
        <v>水</v>
      </c>
      <c r="Q26" s="170" t="str">
        <f t="shared" ref="Q26" ca="1" si="160">IF(WEEKDAY(Q25)=1,"日",IF(WEEKDAY(Q25)=2,"月",IF(WEEKDAY(Q25)=3,"火",IF(WEEKDAY(Q25)=4,"水",IF(WEEKDAY(Q25)=5,"木",IF(WEEKDAY(Q25)=6,"金","土"))))))</f>
        <v>木</v>
      </c>
      <c r="R26" s="170" t="str">
        <f t="shared" ref="R26" ca="1" si="161">IF(WEEKDAY(R25)=1,"日",IF(WEEKDAY(R25)=2,"月",IF(WEEKDAY(R25)=3,"火",IF(WEEKDAY(R25)=4,"水",IF(WEEKDAY(R25)=5,"木",IF(WEEKDAY(R25)=6,"金","土"))))))</f>
        <v>金</v>
      </c>
      <c r="S26" s="170" t="str">
        <f t="shared" ref="S26" ca="1" si="162">IF(WEEKDAY(S25)=1,"日",IF(WEEKDAY(S25)=2,"月",IF(WEEKDAY(S25)=3,"火",IF(WEEKDAY(S25)=4,"水",IF(WEEKDAY(S25)=5,"木",IF(WEEKDAY(S25)=6,"金","土"))))))</f>
        <v>土</v>
      </c>
      <c r="T26" s="170" t="str">
        <f t="shared" ref="T26" ca="1" si="163">IF(WEEKDAY(T25)=1,"日",IF(WEEKDAY(T25)=2,"月",IF(WEEKDAY(T25)=3,"火",IF(WEEKDAY(T25)=4,"水",IF(WEEKDAY(T25)=5,"木",IF(WEEKDAY(T25)=6,"金","土"))))))</f>
        <v>日</v>
      </c>
      <c r="U26" s="170" t="str">
        <f t="shared" ref="U26" ca="1" si="164">IF(WEEKDAY(U25)=1,"日",IF(WEEKDAY(U25)=2,"月",IF(WEEKDAY(U25)=3,"火",IF(WEEKDAY(U25)=4,"水",IF(WEEKDAY(U25)=5,"木",IF(WEEKDAY(U25)=6,"金","土"))))))</f>
        <v>月</v>
      </c>
      <c r="V26" s="170" t="str">
        <f t="shared" ref="V26" ca="1" si="165">IF(WEEKDAY(V25)=1,"日",IF(WEEKDAY(V25)=2,"月",IF(WEEKDAY(V25)=3,"火",IF(WEEKDAY(V25)=4,"水",IF(WEEKDAY(V25)=5,"木",IF(WEEKDAY(V25)=6,"金","土"))))))</f>
        <v>火</v>
      </c>
      <c r="W26" s="170" t="str">
        <f t="shared" ref="W26" ca="1" si="166">IF(WEEKDAY(W25)=1,"日",IF(WEEKDAY(W25)=2,"月",IF(WEEKDAY(W25)=3,"火",IF(WEEKDAY(W25)=4,"水",IF(WEEKDAY(W25)=5,"木",IF(WEEKDAY(W25)=6,"金","土"))))))</f>
        <v>水</v>
      </c>
      <c r="X26" s="170" t="str">
        <f t="shared" ref="X26" ca="1" si="167">IF(WEEKDAY(X25)=1,"日",IF(WEEKDAY(X25)=2,"月",IF(WEEKDAY(X25)=3,"火",IF(WEEKDAY(X25)=4,"水",IF(WEEKDAY(X25)=5,"木",IF(WEEKDAY(X25)=6,"金","土"))))))</f>
        <v>木</v>
      </c>
      <c r="Y26" s="170" t="str">
        <f t="shared" ref="Y26" ca="1" si="168">IF(WEEKDAY(Y25)=1,"日",IF(WEEKDAY(Y25)=2,"月",IF(WEEKDAY(Y25)=3,"火",IF(WEEKDAY(Y25)=4,"水",IF(WEEKDAY(Y25)=5,"木",IF(WEEKDAY(Y25)=6,"金","土"))))))</f>
        <v>金</v>
      </c>
      <c r="Z26" s="170" t="str">
        <f t="shared" ref="Z26" ca="1" si="169">IF(WEEKDAY(Z25)=1,"日",IF(WEEKDAY(Z25)=2,"月",IF(WEEKDAY(Z25)=3,"火",IF(WEEKDAY(Z25)=4,"水",IF(WEEKDAY(Z25)=5,"木",IF(WEEKDAY(Z25)=6,"金","土"))))))</f>
        <v>土</v>
      </c>
      <c r="AA26" s="170" t="str">
        <f t="shared" ref="AA26" ca="1" si="170">IF(WEEKDAY(AA25)=1,"日",IF(WEEKDAY(AA25)=2,"月",IF(WEEKDAY(AA25)=3,"火",IF(WEEKDAY(AA25)=4,"水",IF(WEEKDAY(AA25)=5,"木",IF(WEEKDAY(AA25)=6,"金","土"))))))</f>
        <v>日</v>
      </c>
      <c r="AB26" s="170" t="str">
        <f t="shared" ref="AB26" ca="1" si="171">IF(WEEKDAY(AB25)=1,"日",IF(WEEKDAY(AB25)=2,"月",IF(WEEKDAY(AB25)=3,"火",IF(WEEKDAY(AB25)=4,"水",IF(WEEKDAY(AB25)=5,"木",IF(WEEKDAY(AB25)=6,"金","土"))))))</f>
        <v>月</v>
      </c>
      <c r="AC26" s="170" t="str">
        <f t="shared" ref="AC26" ca="1" si="172">IF(WEEKDAY(AC25)=1,"日",IF(WEEKDAY(AC25)=2,"月",IF(WEEKDAY(AC25)=3,"火",IF(WEEKDAY(AC25)=4,"水",IF(WEEKDAY(AC25)=5,"木",IF(WEEKDAY(AC25)=6,"金","土"))))))</f>
        <v>火</v>
      </c>
      <c r="AD26" s="170" t="str">
        <f t="shared" ref="AD26" ca="1" si="173">IF(WEEKDAY(AD25)=1,"日",IF(WEEKDAY(AD25)=2,"月",IF(WEEKDAY(AD25)=3,"火",IF(WEEKDAY(AD25)=4,"水",IF(WEEKDAY(AD25)=5,"木",IF(WEEKDAY(AD25)=6,"金","土"))))))</f>
        <v>水</v>
      </c>
      <c r="AE26" s="170" t="str">
        <f t="shared" ref="AE26" ca="1" si="174">IF(WEEKDAY(AE25)=1,"日",IF(WEEKDAY(AE25)=2,"月",IF(WEEKDAY(AE25)=3,"火",IF(WEEKDAY(AE25)=4,"水",IF(WEEKDAY(AE25)=5,"木",IF(WEEKDAY(AE25)=6,"金","土"))))))</f>
        <v>木</v>
      </c>
      <c r="AF26" s="183"/>
    </row>
    <row r="27" spans="1:32" s="30" customFormat="1" ht="30" customHeight="1">
      <c r="A27" s="29" t="s">
        <v>148</v>
      </c>
      <c r="B27" s="98"/>
      <c r="C27" s="98"/>
      <c r="D27" s="98"/>
      <c r="E27" s="101"/>
      <c r="F27" s="101"/>
      <c r="G27" s="98"/>
      <c r="H27" s="98"/>
      <c r="I27" s="98"/>
      <c r="J27" s="98"/>
      <c r="K27" s="98"/>
      <c r="L27" s="101"/>
      <c r="M27" s="101"/>
      <c r="N27" s="98"/>
      <c r="O27" s="98"/>
      <c r="P27" s="98"/>
      <c r="Q27" s="98"/>
      <c r="R27" s="98"/>
      <c r="S27" s="101"/>
      <c r="T27" s="101"/>
      <c r="U27" s="98"/>
      <c r="V27" s="98"/>
      <c r="W27" s="98"/>
      <c r="X27" s="98"/>
      <c r="Y27" s="98"/>
      <c r="Z27" s="101"/>
      <c r="AA27" s="101"/>
      <c r="AB27" s="98"/>
      <c r="AC27" s="98"/>
      <c r="AD27" s="98"/>
      <c r="AE27" s="98"/>
      <c r="AF27" s="184"/>
    </row>
    <row r="28" spans="1:32" s="30" customFormat="1" ht="30" customHeight="1">
      <c r="A28" s="29" t="s">
        <v>149</v>
      </c>
      <c r="B28" s="99"/>
      <c r="C28" s="99"/>
      <c r="D28" s="99"/>
      <c r="E28" s="101"/>
      <c r="F28" s="101"/>
      <c r="G28" s="98"/>
      <c r="H28" s="98"/>
      <c r="I28" s="98"/>
      <c r="J28" s="98"/>
      <c r="K28" s="99"/>
      <c r="L28" s="101"/>
      <c r="M28" s="101"/>
      <c r="N28" s="98"/>
      <c r="O28" s="99"/>
      <c r="P28" s="99"/>
      <c r="Q28" s="99"/>
      <c r="R28" s="99"/>
      <c r="S28" s="101"/>
      <c r="T28" s="101"/>
      <c r="U28" s="98"/>
      <c r="V28" s="99"/>
      <c r="W28" s="99"/>
      <c r="X28" s="99"/>
      <c r="Y28" s="99"/>
      <c r="Z28" s="101"/>
      <c r="AA28" s="101"/>
      <c r="AB28" s="98"/>
      <c r="AC28" s="99"/>
      <c r="AD28" s="99"/>
      <c r="AE28" s="99"/>
      <c r="AF28" s="185"/>
    </row>
    <row r="29" spans="1:32" s="30" customFormat="1" ht="28.5" hidden="1" customHeight="1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</row>
  </sheetData>
  <sheetProtection sheet="1" selectLockedCells="1"/>
  <mergeCells count="11">
    <mergeCell ref="B6:AF6"/>
    <mergeCell ref="B12:AF12"/>
    <mergeCell ref="B18:AF18"/>
    <mergeCell ref="B24:AF24"/>
    <mergeCell ref="A1:AF1"/>
    <mergeCell ref="A2:AF2"/>
    <mergeCell ref="A3:AF3"/>
    <mergeCell ref="A4:C4"/>
    <mergeCell ref="D4:O4"/>
    <mergeCell ref="Q4:S4"/>
    <mergeCell ref="T4:AF4"/>
  </mergeCells>
  <phoneticPr fontId="15"/>
  <conditionalFormatting sqref="U9">
    <cfRule type="expression" dxfId="9" priority="2">
      <formula>U$8=1</formula>
    </cfRule>
  </conditionalFormatting>
  <conditionalFormatting sqref="V9 Y9:AC9 AF9">
    <cfRule type="expression" dxfId="8" priority="1">
      <formula>V$8=1</formula>
    </cfRule>
  </conditionalFormatting>
  <dataValidations count="2">
    <dataValidation type="list" allowBlank="1" showInputMessage="1" showErrorMessage="1" sqref="AF29 V27:Y29 B15:E16 AB27:AB28 AC15:AE16 O15:S16 H15:L16 Z29:AB29 F21:J22 V15:Z16 M21:Q22 G27:G28 N27:N28 U27:U28 AC27:AE29 B21:C22 B27:D29 E29:G29 H27:K29 L29:N29 O27:R29 S29:U29 U9:V10 Y9:AC10 AF9:AF10">
      <formula1>"×"</formula1>
    </dataValidation>
    <dataValidation imeMode="on" allowBlank="1" showInputMessage="1" showErrorMessage="1" sqref="T4:AF4"/>
  </dataValidations>
  <pageMargins left="0.39370078740157483" right="0.39370078740157483" top="0.34" bottom="0.23" header="0.31496062992125984" footer="0.2"/>
  <pageSetup paperSize="9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workbookViewId="0">
      <selection activeCell="D11" sqref="D11"/>
    </sheetView>
  </sheetViews>
  <sheetFormatPr defaultRowHeight="18.75"/>
  <cols>
    <col min="1" max="1" width="7.75" style="86" customWidth="1"/>
    <col min="2" max="2" width="17" style="86" customWidth="1"/>
    <col min="3" max="3" width="13.75" style="96" hidden="1" customWidth="1"/>
    <col min="4" max="4" width="17.875" style="86" customWidth="1"/>
    <col min="5" max="16384" width="9" style="86"/>
  </cols>
  <sheetData>
    <row r="1" spans="1:4">
      <c r="B1" s="86" t="s">
        <v>28</v>
      </c>
      <c r="C1" s="96" t="str">
        <f>'1ページ'!Q3</f>
        <v/>
      </c>
      <c r="D1" s="86" t="str">
        <f t="shared" ref="D1:D12" si="0">C1</f>
        <v/>
      </c>
    </row>
    <row r="2" spans="1:4">
      <c r="B2" s="86" t="s">
        <v>29</v>
      </c>
      <c r="C2" s="96" t="str">
        <f>IF('1ページ'!H3="","",'1ページ'!H3)</f>
        <v/>
      </c>
      <c r="D2" s="86" t="str">
        <f t="shared" si="0"/>
        <v/>
      </c>
    </row>
    <row r="3" spans="1:4">
      <c r="B3" s="86" t="s">
        <v>151</v>
      </c>
      <c r="C3" s="96" t="str">
        <f>IF('1ページ'!H5="","",'1ページ'!H5)</f>
        <v/>
      </c>
      <c r="D3" s="86" t="str">
        <f t="shared" si="0"/>
        <v/>
      </c>
    </row>
    <row r="4" spans="1:4">
      <c r="A4" s="398" t="s">
        <v>177</v>
      </c>
      <c r="B4" s="86" t="s">
        <v>153</v>
      </c>
      <c r="C4" s="96" t="str">
        <f>IF('1ページ'!B21="選択してください。","",'1ページ'!B21)</f>
        <v/>
      </c>
      <c r="D4" s="86" t="str">
        <f t="shared" si="0"/>
        <v/>
      </c>
    </row>
    <row r="5" spans="1:4">
      <c r="A5" s="398"/>
      <c r="B5" s="86" t="s">
        <v>154</v>
      </c>
      <c r="C5" s="96" t="str">
        <f>IF('1ページ'!A24="","",'1ページ'!A24)</f>
        <v/>
      </c>
      <c r="D5" s="86" t="str">
        <f t="shared" si="0"/>
        <v/>
      </c>
    </row>
    <row r="6" spans="1:4">
      <c r="A6" s="398"/>
      <c r="B6" s="86" t="s">
        <v>155</v>
      </c>
      <c r="C6" s="97" t="str">
        <f>IF('1ページ'!F24="","",'1ページ'!F24)</f>
        <v/>
      </c>
      <c r="D6" s="86" t="str">
        <f t="shared" si="0"/>
        <v/>
      </c>
    </row>
    <row r="7" spans="1:4">
      <c r="A7" s="398"/>
      <c r="B7" s="86" t="s">
        <v>156</v>
      </c>
      <c r="C7" s="96" t="str">
        <f>IF('1ページ'!H24="選択してください。","",'1ページ'!H24)</f>
        <v/>
      </c>
      <c r="D7" s="86" t="str">
        <f t="shared" si="0"/>
        <v/>
      </c>
    </row>
    <row r="8" spans="1:4">
      <c r="A8" s="398"/>
      <c r="B8" s="86" t="s">
        <v>157</v>
      </c>
      <c r="C8" s="96" t="str">
        <f>IF('1ページ'!A25="","",'1ページ'!A25)</f>
        <v/>
      </c>
      <c r="D8" s="86" t="str">
        <f t="shared" si="0"/>
        <v/>
      </c>
    </row>
    <row r="9" spans="1:4">
      <c r="A9" s="398"/>
      <c r="B9" s="86" t="s">
        <v>158</v>
      </c>
      <c r="C9" s="97" t="str">
        <f>IF('1ページ'!F25="","",'1ページ'!F25)</f>
        <v/>
      </c>
      <c r="D9" s="86" t="str">
        <f t="shared" si="0"/>
        <v/>
      </c>
    </row>
    <row r="10" spans="1:4">
      <c r="A10" s="398"/>
      <c r="B10" s="86" t="s">
        <v>159</v>
      </c>
      <c r="C10" s="96" t="str">
        <f>IF('1ページ'!H25="選択してください。","",'1ページ'!H25)</f>
        <v/>
      </c>
      <c r="D10" s="86" t="str">
        <f t="shared" si="0"/>
        <v/>
      </c>
    </row>
    <row r="11" spans="1:4">
      <c r="A11" s="398"/>
      <c r="B11" s="86" t="s">
        <v>160</v>
      </c>
      <c r="C11" s="96" t="str">
        <f>IF('1ページ'!A26="","",'1ページ'!A26)</f>
        <v/>
      </c>
      <c r="D11" s="86" t="str">
        <f t="shared" si="0"/>
        <v/>
      </c>
    </row>
    <row r="12" spans="1:4">
      <c r="A12" s="398"/>
      <c r="B12" s="86" t="s">
        <v>161</v>
      </c>
      <c r="C12" s="97" t="str">
        <f>IF('1ページ'!F26="","",'1ページ'!F26)</f>
        <v/>
      </c>
      <c r="D12" s="86" t="str">
        <f t="shared" si="0"/>
        <v/>
      </c>
    </row>
    <row r="13" spans="1:4">
      <c r="A13" s="398"/>
      <c r="B13" s="86" t="s">
        <v>162</v>
      </c>
      <c r="C13" s="96" t="str">
        <f>IF('1ページ'!H26="選択してください。","",'1ページ'!H26)</f>
        <v/>
      </c>
      <c r="D13" s="86" t="str">
        <f>C13</f>
        <v/>
      </c>
    </row>
    <row r="14" spans="1:4" ht="18.75" customHeight="1">
      <c r="A14" s="86" t="s">
        <v>176</v>
      </c>
      <c r="B14" s="86" t="s">
        <v>163</v>
      </c>
      <c r="C14" s="96" t="str">
        <f>IF('1ページ'!H30="選択してください。","",'1ページ'!H30)</f>
        <v/>
      </c>
      <c r="D14" s="86" t="str">
        <f t="shared" ref="D14:D83" si="1">C14</f>
        <v/>
      </c>
    </row>
    <row r="15" spans="1:4" ht="18.75" customHeight="1">
      <c r="A15" s="398" t="s">
        <v>175</v>
      </c>
      <c r="B15" s="86" t="s">
        <v>174</v>
      </c>
      <c r="C15" s="96" t="str">
        <f>IF('2ページ'!H7="選択してください。","",'2ページ'!H7)</f>
        <v/>
      </c>
      <c r="D15" s="86" t="str">
        <f t="shared" si="1"/>
        <v/>
      </c>
    </row>
    <row r="16" spans="1:4">
      <c r="A16" s="398"/>
      <c r="B16" s="86" t="s">
        <v>164</v>
      </c>
      <c r="C16" s="97" t="str">
        <f>IF('2ページ'!C10="","",'2ページ'!C10)</f>
        <v/>
      </c>
      <c r="D16" s="86" t="str">
        <f t="shared" si="1"/>
        <v/>
      </c>
    </row>
    <row r="17" spans="1:4">
      <c r="A17" s="398"/>
      <c r="B17" s="86" t="s">
        <v>165</v>
      </c>
      <c r="C17" s="97" t="str">
        <f>IF('2ページ'!C11="","",'2ページ'!C11)</f>
        <v/>
      </c>
      <c r="D17" s="86" t="str">
        <f t="shared" si="1"/>
        <v/>
      </c>
    </row>
    <row r="18" spans="1:4">
      <c r="A18" s="398"/>
      <c r="B18" s="86" t="s">
        <v>166</v>
      </c>
      <c r="C18" s="97" t="str">
        <f>IF('2ページ'!C12="","",'2ページ'!C12)</f>
        <v/>
      </c>
      <c r="D18" s="86" t="str">
        <f t="shared" si="1"/>
        <v/>
      </c>
    </row>
    <row r="19" spans="1:4">
      <c r="A19" s="398"/>
      <c r="B19" s="86" t="s">
        <v>167</v>
      </c>
      <c r="C19" s="96" t="str">
        <f>IF('2ページ'!F10="選択してください。","",'2ページ'!F10)</f>
        <v/>
      </c>
      <c r="D19" s="86" t="str">
        <f t="shared" si="1"/>
        <v/>
      </c>
    </row>
    <row r="20" spans="1:4">
      <c r="A20" s="398"/>
      <c r="B20" s="86" t="s">
        <v>168</v>
      </c>
      <c r="C20" s="96" t="str">
        <f>IF('2ページ'!H10="選択してください。","",'2ページ'!H10)</f>
        <v/>
      </c>
      <c r="D20" s="86" t="str">
        <f t="shared" si="1"/>
        <v/>
      </c>
    </row>
    <row r="21" spans="1:4">
      <c r="A21" s="398"/>
      <c r="B21" s="86" t="s">
        <v>173</v>
      </c>
      <c r="C21" s="97" t="str">
        <f>IF('2ページ'!C13="","",'2ページ'!C13)</f>
        <v/>
      </c>
      <c r="D21" s="86" t="str">
        <f t="shared" si="1"/>
        <v/>
      </c>
    </row>
    <row r="22" spans="1:4">
      <c r="A22" s="398"/>
      <c r="B22" s="86" t="s">
        <v>169</v>
      </c>
      <c r="C22" s="97" t="str">
        <f>IF('2ページ'!C14="","",'2ページ'!C14)</f>
        <v/>
      </c>
      <c r="D22" s="86" t="str">
        <f t="shared" si="1"/>
        <v/>
      </c>
    </row>
    <row r="23" spans="1:4">
      <c r="A23" s="398"/>
      <c r="B23" s="86" t="s">
        <v>170</v>
      </c>
      <c r="C23" s="97" t="str">
        <f>IF('2ページ'!C15="","",'2ページ'!C15)</f>
        <v/>
      </c>
      <c r="D23" s="86" t="str">
        <f t="shared" si="1"/>
        <v/>
      </c>
    </row>
    <row r="24" spans="1:4">
      <c r="A24" s="398"/>
      <c r="B24" s="86" t="s">
        <v>171</v>
      </c>
      <c r="C24" s="96" t="str">
        <f>IF('2ページ'!F13="選択してください。","",'2ページ'!F13)</f>
        <v/>
      </c>
      <c r="D24" s="86" t="str">
        <f t="shared" si="1"/>
        <v/>
      </c>
    </row>
    <row r="25" spans="1:4">
      <c r="A25" s="398"/>
      <c r="B25" s="86" t="s">
        <v>172</v>
      </c>
      <c r="C25" s="96" t="str">
        <f>IF('2ページ'!H13="選択してください。","",'2ページ'!H13)</f>
        <v/>
      </c>
      <c r="D25" s="86" t="str">
        <f t="shared" si="1"/>
        <v/>
      </c>
    </row>
    <row r="26" spans="1:4" ht="18.75" customHeight="1">
      <c r="A26" s="398" t="s">
        <v>179</v>
      </c>
      <c r="B26" s="86" t="s">
        <v>180</v>
      </c>
      <c r="C26" s="97" t="str">
        <f>IF('2ページ'!B26="","",'2ページ'!B26)</f>
        <v/>
      </c>
      <c r="D26" s="86" t="str">
        <f t="shared" si="1"/>
        <v/>
      </c>
    </row>
    <row r="27" spans="1:4">
      <c r="A27" s="398"/>
      <c r="B27" s="86" t="s">
        <v>181</v>
      </c>
      <c r="C27" s="97" t="str">
        <f>IF('2ページ'!B27="","",'2ページ'!B27)</f>
        <v/>
      </c>
      <c r="D27" s="86" t="str">
        <f t="shared" si="1"/>
        <v/>
      </c>
    </row>
    <row r="28" spans="1:4">
      <c r="A28" s="398"/>
      <c r="B28" s="86" t="s">
        <v>182</v>
      </c>
      <c r="C28" s="97" t="str">
        <f>IF('2ページ'!B28="","",'2ページ'!B28)</f>
        <v/>
      </c>
      <c r="D28" s="86" t="str">
        <f t="shared" si="1"/>
        <v/>
      </c>
    </row>
    <row r="29" spans="1:4">
      <c r="A29" s="398"/>
      <c r="B29" s="86" t="s">
        <v>178</v>
      </c>
      <c r="C29" s="96" t="str">
        <f>IF('2ページ'!H32="選択してください。","",'2ページ'!H32)</f>
        <v/>
      </c>
      <c r="D29" s="86" t="str">
        <f t="shared" si="1"/>
        <v/>
      </c>
    </row>
    <row r="30" spans="1:4">
      <c r="A30" s="398"/>
      <c r="B30" s="86" t="s">
        <v>173</v>
      </c>
      <c r="C30" s="97" t="str">
        <f>IF('2ページ'!B35="","",'2ページ'!B35)</f>
        <v/>
      </c>
      <c r="D30" s="86" t="str">
        <f t="shared" si="1"/>
        <v/>
      </c>
    </row>
    <row r="31" spans="1:4">
      <c r="A31" s="398"/>
      <c r="B31" s="86" t="s">
        <v>169</v>
      </c>
      <c r="C31" s="97" t="str">
        <f>IF('2ページ'!B36="","",'2ページ'!B36)</f>
        <v/>
      </c>
      <c r="D31" s="86" t="str">
        <f t="shared" si="1"/>
        <v/>
      </c>
    </row>
    <row r="32" spans="1:4">
      <c r="A32" s="398"/>
      <c r="B32" s="86" t="s">
        <v>170</v>
      </c>
      <c r="C32" s="97" t="str">
        <f>IF('2ページ'!B37="","",'2ページ'!B37)</f>
        <v/>
      </c>
      <c r="D32" s="86" t="str">
        <f t="shared" si="1"/>
        <v/>
      </c>
    </row>
    <row r="33" spans="1:4">
      <c r="A33" s="398" t="s">
        <v>183</v>
      </c>
      <c r="B33" s="86" t="s">
        <v>255</v>
      </c>
      <c r="C33" s="96" t="str">
        <f>IF('３ページ'!G9="選択してください。","",'３ページ'!G9)</f>
        <v/>
      </c>
      <c r="D33" s="86" t="str">
        <f t="shared" si="1"/>
        <v/>
      </c>
    </row>
    <row r="34" spans="1:4" ht="18.75" customHeight="1">
      <c r="A34" s="398"/>
      <c r="B34" s="86" t="s">
        <v>184</v>
      </c>
      <c r="C34" s="96" t="str">
        <f>IF('３ページ'!AB13=0,"なし",'３ページ'!AB13&amp;"名")</f>
        <v>なし</v>
      </c>
      <c r="D34" s="86" t="str">
        <f t="shared" si="1"/>
        <v>なし</v>
      </c>
    </row>
    <row r="35" spans="1:4">
      <c r="A35" s="398"/>
      <c r="B35" s="86" t="s">
        <v>178</v>
      </c>
      <c r="C35" s="96" t="str">
        <f>IF('３ページ'!I20="選択してください。","",'３ページ'!I20)</f>
        <v/>
      </c>
      <c r="D35" s="86" t="str">
        <f t="shared" si="1"/>
        <v/>
      </c>
    </row>
    <row r="36" spans="1:4">
      <c r="A36" s="398"/>
      <c r="B36" s="86" t="s">
        <v>164</v>
      </c>
      <c r="C36" s="97" t="str">
        <f>IF('３ページ'!C24="","",'３ページ'!C24)</f>
        <v/>
      </c>
      <c r="D36" s="86" t="str">
        <f t="shared" si="1"/>
        <v/>
      </c>
    </row>
    <row r="37" spans="1:4">
      <c r="A37" s="398"/>
      <c r="B37" s="86" t="s">
        <v>190</v>
      </c>
      <c r="C37" s="97">
        <f>IF('３ページ'!F24="選択","",'３ページ'!F24)</f>
        <v>0</v>
      </c>
      <c r="D37" s="86">
        <f t="shared" si="1"/>
        <v>0</v>
      </c>
    </row>
    <row r="38" spans="1:4">
      <c r="A38" s="398"/>
      <c r="B38" s="86" t="s">
        <v>165</v>
      </c>
      <c r="C38" s="97" t="str">
        <f>IF('３ページ'!C25="","",'３ページ'!C25)</f>
        <v/>
      </c>
      <c r="D38" s="86" t="str">
        <f t="shared" si="1"/>
        <v/>
      </c>
    </row>
    <row r="39" spans="1:4">
      <c r="A39" s="398"/>
      <c r="B39" s="86" t="s">
        <v>191</v>
      </c>
      <c r="C39" s="96">
        <f>IF('３ページ'!F25="選択","",'３ページ'!F25)</f>
        <v>0</v>
      </c>
      <c r="D39" s="86">
        <f t="shared" si="1"/>
        <v>0</v>
      </c>
    </row>
    <row r="40" spans="1:4">
      <c r="A40" s="398"/>
      <c r="B40" s="86" t="s">
        <v>166</v>
      </c>
      <c r="C40" s="97" t="str">
        <f>IF('３ページ'!C26="","",'３ページ'!C26)</f>
        <v/>
      </c>
      <c r="D40" s="86" t="str">
        <f t="shared" si="1"/>
        <v/>
      </c>
    </row>
    <row r="41" spans="1:4">
      <c r="A41" s="398"/>
      <c r="B41" s="86" t="s">
        <v>192</v>
      </c>
      <c r="C41" s="96">
        <f>IF('３ページ'!F26="選択","",'３ページ'!F26)</f>
        <v>0</v>
      </c>
      <c r="D41" s="86">
        <f t="shared" si="1"/>
        <v>0</v>
      </c>
    </row>
    <row r="42" spans="1:4">
      <c r="A42" s="398"/>
      <c r="B42" s="86" t="s">
        <v>173</v>
      </c>
      <c r="C42" s="97" t="str">
        <f>IF('３ページ'!C28="","",'３ページ'!C28)</f>
        <v/>
      </c>
      <c r="D42" s="86" t="str">
        <f t="shared" si="1"/>
        <v/>
      </c>
    </row>
    <row r="43" spans="1:4">
      <c r="A43" s="398"/>
      <c r="B43" s="86" t="s">
        <v>193</v>
      </c>
      <c r="C43" s="96">
        <f>IF('３ページ'!F28="選択","",'３ページ'!F28)</f>
        <v>0</v>
      </c>
      <c r="D43" s="86">
        <f t="shared" si="1"/>
        <v>0</v>
      </c>
    </row>
    <row r="44" spans="1:4">
      <c r="A44" s="398"/>
      <c r="B44" s="86" t="s">
        <v>169</v>
      </c>
      <c r="C44" s="97" t="str">
        <f>IF('３ページ'!C29="","",'３ページ'!C29)</f>
        <v/>
      </c>
      <c r="D44" s="86" t="str">
        <f t="shared" si="1"/>
        <v/>
      </c>
    </row>
    <row r="45" spans="1:4">
      <c r="A45" s="398"/>
      <c r="B45" s="86" t="s">
        <v>194</v>
      </c>
      <c r="C45" s="96">
        <f>IF('３ページ'!F29="選択","",'３ページ'!F29)</f>
        <v>0</v>
      </c>
      <c r="D45" s="86">
        <f t="shared" si="1"/>
        <v>0</v>
      </c>
    </row>
    <row r="46" spans="1:4">
      <c r="A46" s="398"/>
      <c r="B46" s="86" t="s">
        <v>170</v>
      </c>
      <c r="C46" s="97" t="str">
        <f>IF('３ページ'!C30="","",'３ページ'!C30)</f>
        <v/>
      </c>
      <c r="D46" s="86" t="str">
        <f t="shared" si="1"/>
        <v/>
      </c>
    </row>
    <row r="47" spans="1:4">
      <c r="A47" s="398"/>
      <c r="B47" s="86" t="s">
        <v>195</v>
      </c>
      <c r="C47" s="96">
        <f>IF('３ページ'!F30="選択","",'３ページ'!F30)</f>
        <v>0</v>
      </c>
      <c r="D47" s="86">
        <f t="shared" si="1"/>
        <v>0</v>
      </c>
    </row>
    <row r="48" spans="1:4">
      <c r="A48" s="398" t="s">
        <v>196</v>
      </c>
      <c r="B48" s="86" t="s">
        <v>197</v>
      </c>
      <c r="C48" s="96" t="str">
        <f>IF('4ページ'!I6="選択してください。","",'4ページ'!I6)</f>
        <v/>
      </c>
      <c r="D48" s="86" t="str">
        <f t="shared" si="1"/>
        <v/>
      </c>
    </row>
    <row r="49" spans="1:4">
      <c r="A49" s="398"/>
      <c r="B49" s="86" t="s">
        <v>198</v>
      </c>
      <c r="C49" s="96" t="str">
        <f>IF('4ページ'!A9="","",'4ページ'!A9)</f>
        <v/>
      </c>
      <c r="D49" s="86" t="str">
        <f t="shared" si="1"/>
        <v/>
      </c>
    </row>
    <row r="50" spans="1:4">
      <c r="A50" s="398"/>
      <c r="B50" s="86" t="s">
        <v>201</v>
      </c>
      <c r="C50" s="96" t="str">
        <f>IF('4ページ'!C9="選択してください。","",'4ページ'!C9)</f>
        <v/>
      </c>
      <c r="D50" s="86" t="str">
        <f t="shared" si="1"/>
        <v/>
      </c>
    </row>
    <row r="51" spans="1:4">
      <c r="A51" s="398"/>
      <c r="B51" s="86" t="s">
        <v>204</v>
      </c>
      <c r="C51" s="96" t="str">
        <f>IF('4ページ'!F9="選択してください。","",'4ページ'!F9)</f>
        <v/>
      </c>
      <c r="D51" s="86" t="str">
        <f t="shared" si="1"/>
        <v/>
      </c>
    </row>
    <row r="52" spans="1:4">
      <c r="A52" s="398"/>
      <c r="B52" s="86" t="s">
        <v>164</v>
      </c>
      <c r="C52" s="97" t="str">
        <f>IF('4ページ'!B11="","",'4ページ'!B11)</f>
        <v/>
      </c>
      <c r="D52" s="86" t="str">
        <f t="shared" si="1"/>
        <v/>
      </c>
    </row>
    <row r="53" spans="1:4">
      <c r="A53" s="398"/>
      <c r="B53" s="86" t="s">
        <v>165</v>
      </c>
      <c r="C53" s="97" t="str">
        <f>IF('4ページ'!B12="","",'4ページ'!B12)</f>
        <v/>
      </c>
      <c r="D53" s="86" t="str">
        <f t="shared" si="1"/>
        <v/>
      </c>
    </row>
    <row r="54" spans="1:4">
      <c r="A54" s="398"/>
      <c r="B54" s="86" t="s">
        <v>166</v>
      </c>
      <c r="C54" s="97" t="str">
        <f>IF('4ページ'!B13="","",'4ページ'!B13)</f>
        <v/>
      </c>
      <c r="D54" s="86" t="str">
        <f t="shared" si="1"/>
        <v/>
      </c>
    </row>
    <row r="55" spans="1:4">
      <c r="A55" s="398"/>
      <c r="B55" s="86" t="s">
        <v>256</v>
      </c>
      <c r="C55" s="97" t="str">
        <f>IF('4ページ'!F11="","",'4ページ'!F11)</f>
        <v/>
      </c>
      <c r="D55" s="86" t="str">
        <f t="shared" si="1"/>
        <v/>
      </c>
    </row>
    <row r="56" spans="1:4">
      <c r="A56" s="398"/>
      <c r="B56" s="86" t="s">
        <v>257</v>
      </c>
      <c r="C56" s="97" t="str">
        <f>IF('4ページ'!F12="","",'4ページ'!F12)</f>
        <v/>
      </c>
      <c r="D56" s="86" t="str">
        <f t="shared" si="1"/>
        <v/>
      </c>
    </row>
    <row r="57" spans="1:4">
      <c r="A57" s="398"/>
      <c r="B57" s="86" t="s">
        <v>258</v>
      </c>
      <c r="C57" s="97" t="str">
        <f>IF('4ページ'!F13="","",'4ページ'!F13)</f>
        <v/>
      </c>
      <c r="D57" s="86" t="str">
        <f t="shared" si="1"/>
        <v/>
      </c>
    </row>
    <row r="58" spans="1:4">
      <c r="A58" s="398"/>
      <c r="B58" s="86" t="s">
        <v>199</v>
      </c>
      <c r="C58" s="96" t="str">
        <f>IF('4ページ'!A16="","",'4ページ'!A16)</f>
        <v/>
      </c>
      <c r="D58" s="86" t="str">
        <f t="shared" si="1"/>
        <v/>
      </c>
    </row>
    <row r="59" spans="1:4">
      <c r="A59" s="398"/>
      <c r="B59" s="86" t="s">
        <v>202</v>
      </c>
      <c r="C59" s="96" t="str">
        <f>IF('4ページ'!C16="選択してください。","",'4ページ'!C16)</f>
        <v/>
      </c>
      <c r="D59" s="86" t="str">
        <f t="shared" si="1"/>
        <v/>
      </c>
    </row>
    <row r="60" spans="1:4">
      <c r="A60" s="398"/>
      <c r="B60" s="86" t="s">
        <v>205</v>
      </c>
      <c r="C60" s="96" t="str">
        <f>IF('4ページ'!F16="選択してください。","",'4ページ'!F16)</f>
        <v/>
      </c>
      <c r="D60" s="86" t="str">
        <f t="shared" si="1"/>
        <v/>
      </c>
    </row>
    <row r="61" spans="1:4">
      <c r="A61" s="398"/>
      <c r="B61" s="86" t="s">
        <v>164</v>
      </c>
      <c r="C61" s="97" t="str">
        <f>IF('4ページ'!B18="","",'4ページ'!B18)</f>
        <v/>
      </c>
      <c r="D61" s="86" t="str">
        <f t="shared" si="1"/>
        <v/>
      </c>
    </row>
    <row r="62" spans="1:4">
      <c r="A62" s="398"/>
      <c r="B62" s="86" t="s">
        <v>165</v>
      </c>
      <c r="C62" s="97" t="str">
        <f>IF('4ページ'!B19="","",'4ページ'!B19)</f>
        <v/>
      </c>
      <c r="D62" s="86" t="str">
        <f t="shared" si="1"/>
        <v/>
      </c>
    </row>
    <row r="63" spans="1:4">
      <c r="A63" s="398"/>
      <c r="B63" s="86" t="s">
        <v>166</v>
      </c>
      <c r="C63" s="97" t="str">
        <f>IF('4ページ'!B20="","",'4ページ'!B20)</f>
        <v/>
      </c>
      <c r="D63" s="86" t="str">
        <f t="shared" si="1"/>
        <v/>
      </c>
    </row>
    <row r="64" spans="1:4">
      <c r="A64" s="398"/>
      <c r="B64" s="86" t="s">
        <v>256</v>
      </c>
      <c r="C64" s="97" t="str">
        <f>IF('4ページ'!F18="","",'4ページ'!F18)</f>
        <v/>
      </c>
      <c r="D64" s="86" t="str">
        <f t="shared" si="1"/>
        <v/>
      </c>
    </row>
    <row r="65" spans="1:8">
      <c r="A65" s="398"/>
      <c r="B65" s="86" t="s">
        <v>257</v>
      </c>
      <c r="C65" s="97" t="str">
        <f>IF('4ページ'!F19="","",'4ページ'!F19)</f>
        <v/>
      </c>
      <c r="D65" s="86" t="str">
        <f t="shared" si="1"/>
        <v/>
      </c>
    </row>
    <row r="66" spans="1:8">
      <c r="A66" s="398"/>
      <c r="B66" s="86" t="s">
        <v>258</v>
      </c>
      <c r="C66" s="97" t="str">
        <f>IF('4ページ'!F20="","",'4ページ'!F20)</f>
        <v/>
      </c>
      <c r="D66" s="86" t="str">
        <f t="shared" si="1"/>
        <v/>
      </c>
    </row>
    <row r="67" spans="1:8">
      <c r="A67" s="398" t="s">
        <v>207</v>
      </c>
      <c r="B67" s="86" t="s">
        <v>208</v>
      </c>
      <c r="C67" s="96" t="str">
        <f>IF('4ページ'!J24="選択してください。","",'4ページ'!J24)</f>
        <v/>
      </c>
      <c r="D67" s="86" t="str">
        <f t="shared" si="1"/>
        <v/>
      </c>
    </row>
    <row r="68" spans="1:8">
      <c r="A68" s="398"/>
      <c r="B68" s="86" t="s">
        <v>198</v>
      </c>
      <c r="C68" s="96" t="str">
        <f>IF('4ページ'!A27="","",'4ページ'!A27)</f>
        <v/>
      </c>
      <c r="D68" s="86" t="str">
        <f t="shared" si="1"/>
        <v/>
      </c>
    </row>
    <row r="69" spans="1:8">
      <c r="A69" s="398"/>
      <c r="B69" s="86" t="s">
        <v>201</v>
      </c>
      <c r="C69" s="96" t="str">
        <f>IF('4ページ'!C27="選択してください。","",'4ページ'!C27)</f>
        <v/>
      </c>
      <c r="D69" s="86" t="str">
        <f t="shared" si="1"/>
        <v/>
      </c>
    </row>
    <row r="70" spans="1:8">
      <c r="A70" s="398"/>
      <c r="B70" s="86" t="s">
        <v>204</v>
      </c>
      <c r="C70" s="96" t="str">
        <f>IF('4ページ'!E27="選択してください。","",'4ページ'!E27)</f>
        <v/>
      </c>
      <c r="D70" s="86" t="str">
        <f t="shared" si="1"/>
        <v/>
      </c>
    </row>
    <row r="71" spans="1:8">
      <c r="A71" s="398"/>
      <c r="B71" s="86" t="s">
        <v>164</v>
      </c>
      <c r="C71" s="97" t="str">
        <f>IF('4ページ'!G27="","",'4ページ'!G27)</f>
        <v/>
      </c>
      <c r="D71" s="86" t="str">
        <f t="shared" si="1"/>
        <v/>
      </c>
      <c r="F71" s="87"/>
      <c r="G71" s="87"/>
      <c r="H71" s="87"/>
    </row>
    <row r="72" spans="1:8">
      <c r="A72" s="398"/>
      <c r="B72" s="86" t="s">
        <v>165</v>
      </c>
      <c r="C72" s="97" t="str">
        <f>IF('4ページ'!J27="","",'4ページ'!J27)</f>
        <v/>
      </c>
      <c r="D72" s="86" t="str">
        <f t="shared" si="1"/>
        <v/>
      </c>
      <c r="E72" s="87"/>
      <c r="F72" s="87"/>
      <c r="G72" s="87"/>
      <c r="H72" s="87"/>
    </row>
    <row r="73" spans="1:8">
      <c r="A73" s="398"/>
      <c r="B73" s="86" t="s">
        <v>166</v>
      </c>
      <c r="C73" s="97" t="str">
        <f>IF('4ページ'!M27="","",'4ページ'!M27)</f>
        <v/>
      </c>
      <c r="D73" s="86" t="str">
        <f t="shared" si="1"/>
        <v/>
      </c>
    </row>
    <row r="74" spans="1:8">
      <c r="A74" s="398"/>
      <c r="B74" s="86" t="s">
        <v>199</v>
      </c>
      <c r="C74" s="96" t="str">
        <f>IF('4ページ'!A28="","",'4ページ'!A28)</f>
        <v/>
      </c>
      <c r="D74" s="86" t="str">
        <f t="shared" si="1"/>
        <v/>
      </c>
    </row>
    <row r="75" spans="1:8">
      <c r="A75" s="398"/>
      <c r="B75" s="86" t="s">
        <v>202</v>
      </c>
      <c r="C75" s="96" t="str">
        <f>IF('4ページ'!C28="選択してください。","",'4ページ'!C28)</f>
        <v/>
      </c>
      <c r="D75" s="86" t="str">
        <f t="shared" si="1"/>
        <v/>
      </c>
    </row>
    <row r="76" spans="1:8">
      <c r="A76" s="398"/>
      <c r="B76" s="86" t="s">
        <v>205</v>
      </c>
      <c r="C76" s="96" t="str">
        <f>IF('4ページ'!E28="選択してください。","",'4ページ'!E28)</f>
        <v/>
      </c>
      <c r="D76" s="86" t="str">
        <f t="shared" si="1"/>
        <v/>
      </c>
    </row>
    <row r="77" spans="1:8">
      <c r="A77" s="398"/>
      <c r="B77" s="86" t="s">
        <v>256</v>
      </c>
      <c r="C77" s="97" t="str">
        <f>IF('4ページ'!G28="","",'4ページ'!G28)</f>
        <v/>
      </c>
      <c r="D77" s="86" t="str">
        <f t="shared" si="1"/>
        <v/>
      </c>
    </row>
    <row r="78" spans="1:8">
      <c r="A78" s="398"/>
      <c r="B78" s="86" t="s">
        <v>257</v>
      </c>
      <c r="C78" s="97" t="str">
        <f>IF('4ページ'!J28="","",'4ページ'!J28)</f>
        <v/>
      </c>
      <c r="D78" s="86" t="str">
        <f t="shared" si="1"/>
        <v/>
      </c>
    </row>
    <row r="79" spans="1:8">
      <c r="A79" s="398"/>
      <c r="B79" s="86" t="s">
        <v>258</v>
      </c>
      <c r="C79" s="97" t="str">
        <f>IF('4ページ'!M28="","",'4ページ'!M28)</f>
        <v/>
      </c>
      <c r="D79" s="86" t="str">
        <f t="shared" si="1"/>
        <v/>
      </c>
    </row>
    <row r="80" spans="1:8">
      <c r="A80" s="398"/>
      <c r="B80" s="86" t="s">
        <v>200</v>
      </c>
      <c r="C80" s="96" t="str">
        <f>IF('4ページ'!A29="","",'4ページ'!A29)</f>
        <v/>
      </c>
      <c r="D80" s="86" t="str">
        <f t="shared" si="1"/>
        <v/>
      </c>
    </row>
    <row r="81" spans="1:4">
      <c r="A81" s="398"/>
      <c r="B81" s="86" t="s">
        <v>203</v>
      </c>
      <c r="C81" s="96" t="str">
        <f>IF('4ページ'!C29="選択してください。","",'4ページ'!C29)</f>
        <v/>
      </c>
      <c r="D81" s="86" t="str">
        <f t="shared" si="1"/>
        <v/>
      </c>
    </row>
    <row r="82" spans="1:4">
      <c r="A82" s="398"/>
      <c r="B82" s="86" t="s">
        <v>206</v>
      </c>
      <c r="C82" s="96" t="str">
        <f>IF('4ページ'!E29="選択してください。","",'4ページ'!E29)</f>
        <v/>
      </c>
      <c r="D82" s="86" t="str">
        <f t="shared" si="1"/>
        <v/>
      </c>
    </row>
    <row r="83" spans="1:4">
      <c r="A83" s="398"/>
      <c r="B83" s="86" t="s">
        <v>259</v>
      </c>
      <c r="C83" s="97" t="str">
        <f>IF('4ページ'!G29="","",'4ページ'!G29)</f>
        <v/>
      </c>
      <c r="D83" s="86" t="str">
        <f t="shared" si="1"/>
        <v/>
      </c>
    </row>
    <row r="84" spans="1:4">
      <c r="A84" s="398"/>
      <c r="B84" s="86" t="s">
        <v>260</v>
      </c>
      <c r="C84" s="97" t="str">
        <f>IF('4ページ'!J29="","",'4ページ'!J29)</f>
        <v/>
      </c>
      <c r="D84" s="86" t="str">
        <f t="shared" ref="D84:D104" si="2">C84</f>
        <v/>
      </c>
    </row>
    <row r="85" spans="1:4">
      <c r="A85" s="398"/>
      <c r="B85" s="86" t="s">
        <v>261</v>
      </c>
      <c r="C85" s="97" t="str">
        <f>IF('4ページ'!M29="","",'4ページ'!M29)</f>
        <v/>
      </c>
      <c r="D85" s="86" t="str">
        <f t="shared" si="2"/>
        <v/>
      </c>
    </row>
    <row r="86" spans="1:4">
      <c r="A86" s="398"/>
      <c r="B86" s="86" t="s">
        <v>424</v>
      </c>
      <c r="C86" s="96" t="str">
        <f>IF('4ページ'!A30="","",'4ページ'!A30)</f>
        <v/>
      </c>
      <c r="D86" s="86" t="str">
        <f t="shared" si="2"/>
        <v/>
      </c>
    </row>
    <row r="87" spans="1:4">
      <c r="A87" s="398"/>
      <c r="B87" s="86" t="s">
        <v>428</v>
      </c>
      <c r="C87" s="96" t="str">
        <f>IF('4ページ'!C30="選択してください。","",'4ページ'!C30)</f>
        <v/>
      </c>
      <c r="D87" s="86" t="str">
        <f t="shared" si="2"/>
        <v/>
      </c>
    </row>
    <row r="88" spans="1:4">
      <c r="A88" s="398"/>
      <c r="B88" s="86" t="s">
        <v>425</v>
      </c>
      <c r="C88" s="96" t="str">
        <f>IF('4ページ'!E30="選択してください。","",'4ページ'!E30)</f>
        <v/>
      </c>
      <c r="D88" s="86" t="str">
        <f t="shared" si="2"/>
        <v/>
      </c>
    </row>
    <row r="89" spans="1:4">
      <c r="A89" s="398"/>
      <c r="B89" s="86" t="s">
        <v>426</v>
      </c>
      <c r="C89" s="97" t="str">
        <f>IF('4ページ'!G30="","",'4ページ'!G30)</f>
        <v/>
      </c>
      <c r="D89" s="86" t="str">
        <f t="shared" si="2"/>
        <v/>
      </c>
    </row>
    <row r="90" spans="1:4">
      <c r="A90" s="398"/>
      <c r="B90" s="86" t="s">
        <v>427</v>
      </c>
      <c r="C90" s="97" t="str">
        <f>IF('4ページ'!J30="","",'4ページ'!J30)</f>
        <v/>
      </c>
      <c r="D90" s="86" t="str">
        <f t="shared" si="2"/>
        <v/>
      </c>
    </row>
    <row r="91" spans="1:4">
      <c r="A91" s="398"/>
      <c r="B91" s="86" t="s">
        <v>429</v>
      </c>
      <c r="C91" s="97" t="str">
        <f>IF('4ページ'!M30="","",'4ページ'!M30)</f>
        <v/>
      </c>
      <c r="D91" s="86" t="str">
        <f t="shared" si="2"/>
        <v/>
      </c>
    </row>
    <row r="92" spans="1:4" ht="18.75" customHeight="1">
      <c r="A92" s="398" t="s">
        <v>210</v>
      </c>
      <c r="B92" s="86" t="s">
        <v>209</v>
      </c>
      <c r="C92" s="96" t="str">
        <f>IF('4ページ'!L34="選択してください。","",'4ページ'!L34)</f>
        <v/>
      </c>
      <c r="D92" s="86" t="str">
        <f t="shared" si="2"/>
        <v/>
      </c>
    </row>
    <row r="93" spans="1:4">
      <c r="A93" s="398"/>
      <c r="B93" s="86" t="s">
        <v>198</v>
      </c>
      <c r="C93" s="96" t="str">
        <f>IF('4ページ'!A37="","",'4ページ'!A37)</f>
        <v/>
      </c>
      <c r="D93" s="86" t="str">
        <f t="shared" si="2"/>
        <v/>
      </c>
    </row>
    <row r="94" spans="1:4">
      <c r="A94" s="398"/>
      <c r="B94" s="86" t="s">
        <v>201</v>
      </c>
      <c r="C94" s="96" t="str">
        <f>IF('4ページ'!C37="選択してください。","",'4ページ'!C37)</f>
        <v/>
      </c>
      <c r="D94" s="86" t="str">
        <f t="shared" si="2"/>
        <v/>
      </c>
    </row>
    <row r="95" spans="1:4">
      <c r="A95" s="398"/>
      <c r="B95" s="86" t="s">
        <v>204</v>
      </c>
      <c r="C95" s="96" t="str">
        <f>IF('4ページ'!E37="選択してください。","",'4ページ'!E37)</f>
        <v/>
      </c>
      <c r="D95" s="86" t="str">
        <f t="shared" si="2"/>
        <v/>
      </c>
    </row>
    <row r="96" spans="1:4">
      <c r="A96" s="398"/>
      <c r="B96" s="86" t="s">
        <v>164</v>
      </c>
      <c r="C96" s="97" t="str">
        <f>IF('4ページ'!G37="","",'4ページ'!G37)</f>
        <v/>
      </c>
      <c r="D96" s="86" t="str">
        <f t="shared" si="2"/>
        <v/>
      </c>
    </row>
    <row r="97" spans="1:4">
      <c r="A97" s="398"/>
      <c r="B97" s="86" t="s">
        <v>165</v>
      </c>
      <c r="C97" s="97" t="str">
        <f>IF('4ページ'!J37="","",'4ページ'!J37)</f>
        <v/>
      </c>
      <c r="D97" s="86" t="str">
        <f t="shared" si="2"/>
        <v/>
      </c>
    </row>
    <row r="98" spans="1:4">
      <c r="A98" s="398"/>
      <c r="B98" s="86" t="s">
        <v>166</v>
      </c>
      <c r="C98" s="97" t="str">
        <f>IF('4ページ'!M37="","",'4ページ'!M37)</f>
        <v/>
      </c>
      <c r="D98" s="86" t="str">
        <f t="shared" si="2"/>
        <v/>
      </c>
    </row>
    <row r="99" spans="1:4">
      <c r="A99" s="398"/>
      <c r="B99" s="86" t="s">
        <v>199</v>
      </c>
      <c r="C99" s="96" t="str">
        <f>IF('4ページ'!A38="","",'4ページ'!A38)</f>
        <v/>
      </c>
      <c r="D99" s="86" t="str">
        <f t="shared" si="2"/>
        <v/>
      </c>
    </row>
    <row r="100" spans="1:4">
      <c r="A100" s="398"/>
      <c r="B100" s="86" t="s">
        <v>202</v>
      </c>
      <c r="C100" s="96" t="str">
        <f>IF('4ページ'!C38="選択してください。","",'4ページ'!C38)</f>
        <v/>
      </c>
      <c r="D100" s="86" t="str">
        <f t="shared" si="2"/>
        <v/>
      </c>
    </row>
    <row r="101" spans="1:4">
      <c r="A101" s="398"/>
      <c r="B101" s="86" t="s">
        <v>205</v>
      </c>
      <c r="C101" s="96" t="str">
        <f>IF('4ページ'!E38="選択してください。","",'4ページ'!E38)</f>
        <v/>
      </c>
      <c r="D101" s="86" t="str">
        <f t="shared" si="2"/>
        <v/>
      </c>
    </row>
    <row r="102" spans="1:4">
      <c r="A102" s="398"/>
      <c r="B102" s="86" t="s">
        <v>256</v>
      </c>
      <c r="C102" s="97" t="str">
        <f>IF('4ページ'!G38="","",'4ページ'!G38)</f>
        <v/>
      </c>
      <c r="D102" s="86" t="str">
        <f t="shared" si="2"/>
        <v/>
      </c>
    </row>
    <row r="103" spans="1:4">
      <c r="A103" s="398"/>
      <c r="B103" s="86" t="s">
        <v>257</v>
      </c>
      <c r="C103" s="97" t="str">
        <f>IF('4ページ'!J38="","",'4ページ'!J38)</f>
        <v/>
      </c>
      <c r="D103" s="86" t="str">
        <f t="shared" si="2"/>
        <v/>
      </c>
    </row>
    <row r="104" spans="1:4">
      <c r="A104" s="398"/>
      <c r="B104" s="86" t="s">
        <v>258</v>
      </c>
      <c r="C104" s="97" t="str">
        <f>IF('4ページ'!M38="","",'4ページ'!M38)</f>
        <v/>
      </c>
      <c r="D104" s="86" t="str">
        <f t="shared" si="2"/>
        <v/>
      </c>
    </row>
    <row r="105" spans="1:4">
      <c r="A105" s="398"/>
      <c r="B105" s="86" t="s">
        <v>200</v>
      </c>
      <c r="C105" s="96" t="str">
        <f>IF('4ページ'!A39="","",'4ページ'!A39)</f>
        <v/>
      </c>
      <c r="D105" s="86" t="str">
        <f t="shared" ref="D105:D123" si="3">C105</f>
        <v/>
      </c>
    </row>
    <row r="106" spans="1:4">
      <c r="A106" s="398"/>
      <c r="B106" s="86" t="s">
        <v>203</v>
      </c>
      <c r="C106" s="96" t="str">
        <f>IF('4ページ'!C39="選択してください。","",'4ページ'!C39)</f>
        <v/>
      </c>
      <c r="D106" s="86" t="str">
        <f t="shared" si="3"/>
        <v/>
      </c>
    </row>
    <row r="107" spans="1:4">
      <c r="A107" s="398"/>
      <c r="B107" s="86" t="s">
        <v>206</v>
      </c>
      <c r="C107" s="96" t="str">
        <f>IF('4ページ'!E39="選択してください。","",'4ページ'!E39)</f>
        <v/>
      </c>
      <c r="D107" s="86" t="str">
        <f t="shared" si="3"/>
        <v/>
      </c>
    </row>
    <row r="108" spans="1:4">
      <c r="A108" s="398"/>
      <c r="B108" s="86" t="s">
        <v>259</v>
      </c>
      <c r="C108" s="97" t="str">
        <f>IF('4ページ'!G39="","",'4ページ'!G39)</f>
        <v/>
      </c>
      <c r="D108" s="86" t="str">
        <f t="shared" si="3"/>
        <v/>
      </c>
    </row>
    <row r="109" spans="1:4">
      <c r="A109" s="398"/>
      <c r="B109" s="86" t="s">
        <v>260</v>
      </c>
      <c r="C109" s="97" t="str">
        <f>IF('4ページ'!J39="","",'4ページ'!J39)</f>
        <v/>
      </c>
      <c r="D109" s="86" t="str">
        <f t="shared" si="3"/>
        <v/>
      </c>
    </row>
    <row r="110" spans="1:4">
      <c r="A110" s="398"/>
      <c r="B110" s="86" t="s">
        <v>261</v>
      </c>
      <c r="C110" s="97" t="str">
        <f>IF('4ページ'!M39="","",'4ページ'!M39)</f>
        <v/>
      </c>
      <c r="D110" s="86" t="str">
        <f t="shared" si="3"/>
        <v/>
      </c>
    </row>
    <row r="111" spans="1:4">
      <c r="A111" s="398"/>
      <c r="B111" s="86" t="s">
        <v>424</v>
      </c>
      <c r="C111" s="96" t="str">
        <f>IF('4ページ'!A40="","",'4ページ'!A40)</f>
        <v/>
      </c>
      <c r="D111" s="86" t="str">
        <f t="shared" si="3"/>
        <v/>
      </c>
    </row>
    <row r="112" spans="1:4">
      <c r="A112" s="398"/>
      <c r="B112" s="86" t="s">
        <v>428</v>
      </c>
      <c r="C112" s="96" t="str">
        <f>IF('4ページ'!C40="選択してください。","",'4ページ'!C40)</f>
        <v/>
      </c>
      <c r="D112" s="86" t="str">
        <f t="shared" si="3"/>
        <v/>
      </c>
    </row>
    <row r="113" spans="1:4">
      <c r="A113" s="398"/>
      <c r="B113" s="86" t="s">
        <v>425</v>
      </c>
      <c r="C113" s="96" t="str">
        <f>IF('4ページ'!E40="選択してください。","",'4ページ'!E40)</f>
        <v/>
      </c>
      <c r="D113" s="86" t="str">
        <f t="shared" si="3"/>
        <v/>
      </c>
    </row>
    <row r="114" spans="1:4">
      <c r="A114" s="398"/>
      <c r="B114" s="86" t="s">
        <v>426</v>
      </c>
      <c r="C114" s="97" t="str">
        <f>IF('4ページ'!G40="","",'4ページ'!G40)</f>
        <v/>
      </c>
      <c r="D114" s="86" t="str">
        <f t="shared" si="3"/>
        <v/>
      </c>
    </row>
    <row r="115" spans="1:4">
      <c r="A115" s="398"/>
      <c r="B115" s="86" t="s">
        <v>427</v>
      </c>
      <c r="C115" s="97" t="str">
        <f>IF('4ページ'!J40="","",'4ページ'!J40)</f>
        <v/>
      </c>
      <c r="D115" s="86" t="str">
        <f t="shared" si="3"/>
        <v/>
      </c>
    </row>
    <row r="116" spans="1:4">
      <c r="A116" s="398"/>
      <c r="B116" s="86" t="s">
        <v>429</v>
      </c>
      <c r="C116" s="97" t="str">
        <f>IF('4ページ'!M40="","",'4ページ'!M40)</f>
        <v/>
      </c>
      <c r="D116" s="86" t="str">
        <f t="shared" si="3"/>
        <v/>
      </c>
    </row>
    <row r="117" spans="1:4">
      <c r="A117" s="398" t="s">
        <v>211</v>
      </c>
      <c r="B117" s="86" t="s">
        <v>212</v>
      </c>
      <c r="C117" s="96" t="str">
        <f>IF('5ページ'!G7="選択してください。","",'5ページ'!G7)</f>
        <v/>
      </c>
      <c r="D117" s="86" t="str">
        <f t="shared" si="3"/>
        <v/>
      </c>
    </row>
    <row r="118" spans="1:4">
      <c r="A118" s="398"/>
      <c r="B118" s="86" t="s">
        <v>214</v>
      </c>
      <c r="C118" s="96" t="str">
        <f>IF('5ページ'!B12="選択","",'5ページ'!B12)</f>
        <v/>
      </c>
      <c r="D118" s="86" t="str">
        <f t="shared" si="3"/>
        <v/>
      </c>
    </row>
    <row r="119" spans="1:4">
      <c r="A119" s="398"/>
      <c r="B119" s="86" t="s">
        <v>213</v>
      </c>
      <c r="C119" s="96" t="str">
        <f>IF('5ページ'!B13="","",'5ページ'!B13)</f>
        <v/>
      </c>
      <c r="D119" s="86" t="str">
        <f t="shared" si="3"/>
        <v/>
      </c>
    </row>
    <row r="120" spans="1:4">
      <c r="A120" s="398"/>
      <c r="B120" s="86" t="s">
        <v>215</v>
      </c>
      <c r="C120" s="96" t="str">
        <f>IF('5ページ'!D12="選択","",'5ページ'!D12)</f>
        <v/>
      </c>
      <c r="D120" s="86" t="str">
        <f t="shared" si="3"/>
        <v/>
      </c>
    </row>
    <row r="121" spans="1:4">
      <c r="A121" s="398"/>
      <c r="B121" s="86" t="s">
        <v>216</v>
      </c>
      <c r="C121" s="96" t="str">
        <f>IF('5ページ'!D13="","",'5ページ'!D13)</f>
        <v/>
      </c>
      <c r="D121" s="86" t="str">
        <f t="shared" si="3"/>
        <v/>
      </c>
    </row>
    <row r="122" spans="1:4">
      <c r="A122" s="398"/>
      <c r="B122" s="86" t="s">
        <v>217</v>
      </c>
      <c r="C122" s="96" t="str">
        <f>IF('5ページ'!F12="選択","",'5ページ'!F12)</f>
        <v/>
      </c>
      <c r="D122" s="86" t="str">
        <f t="shared" si="3"/>
        <v/>
      </c>
    </row>
    <row r="123" spans="1:4">
      <c r="A123" s="398"/>
      <c r="B123" s="86" t="s">
        <v>218</v>
      </c>
      <c r="C123" s="96" t="str">
        <f>IF('5ページ'!F13="","",'5ページ'!F13)</f>
        <v/>
      </c>
      <c r="D123" s="86" t="str">
        <f t="shared" si="3"/>
        <v/>
      </c>
    </row>
  </sheetData>
  <sheetProtection selectLockedCells="1"/>
  <mergeCells count="8">
    <mergeCell ref="A67:A91"/>
    <mergeCell ref="A117:A123"/>
    <mergeCell ref="A15:A25"/>
    <mergeCell ref="A4:A13"/>
    <mergeCell ref="A26:A32"/>
    <mergeCell ref="A48:A66"/>
    <mergeCell ref="A33:A47"/>
    <mergeCell ref="A92:A116"/>
  </mergeCells>
  <phoneticPr fontId="15"/>
  <dataValidations count="1">
    <dataValidation type="custom" allowBlank="1" showInputMessage="1" showErrorMessage="1" prompt="入力や削除はしないでください" sqref="D1:D123">
      <formula1>""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5"/>
  <sheetViews>
    <sheetView workbookViewId="0">
      <selection activeCell="C5" sqref="C5"/>
    </sheetView>
  </sheetViews>
  <sheetFormatPr defaultRowHeight="18.75"/>
  <cols>
    <col min="1" max="1" width="6.375" customWidth="1"/>
    <col min="4" max="4" width="5.75" customWidth="1"/>
    <col min="5" max="78" width="4.625" customWidth="1"/>
    <col min="79" max="96" width="4.625" style="143" customWidth="1"/>
  </cols>
  <sheetData>
    <row r="1" spans="1:96" s="156" customFormat="1">
      <c r="E1" s="157">
        <f ca="1">にこサポ!U7</f>
        <v>44336</v>
      </c>
      <c r="F1" s="157">
        <f ca="1">E1+1</f>
        <v>44337</v>
      </c>
      <c r="G1" s="157">
        <f t="shared" ref="G1:BR1" ca="1" si="0">F1+1</f>
        <v>44338</v>
      </c>
      <c r="H1" s="157">
        <f t="shared" ca="1" si="0"/>
        <v>44339</v>
      </c>
      <c r="I1" s="157">
        <f t="shared" ca="1" si="0"/>
        <v>44340</v>
      </c>
      <c r="J1" s="157">
        <f t="shared" ca="1" si="0"/>
        <v>44341</v>
      </c>
      <c r="K1" s="157">
        <f t="shared" ca="1" si="0"/>
        <v>44342</v>
      </c>
      <c r="L1" s="157">
        <f t="shared" ca="1" si="0"/>
        <v>44343</v>
      </c>
      <c r="M1" s="157">
        <f t="shared" ca="1" si="0"/>
        <v>44344</v>
      </c>
      <c r="N1" s="157">
        <f t="shared" ca="1" si="0"/>
        <v>44345</v>
      </c>
      <c r="O1" s="157">
        <f t="shared" ca="1" si="0"/>
        <v>44346</v>
      </c>
      <c r="P1" s="157">
        <f t="shared" ca="1" si="0"/>
        <v>44347</v>
      </c>
      <c r="Q1" s="157">
        <f t="shared" ca="1" si="0"/>
        <v>44348</v>
      </c>
      <c r="R1" s="157">
        <f t="shared" ca="1" si="0"/>
        <v>44349</v>
      </c>
      <c r="S1" s="157">
        <f t="shared" ca="1" si="0"/>
        <v>44350</v>
      </c>
      <c r="T1" s="157">
        <f t="shared" ca="1" si="0"/>
        <v>44351</v>
      </c>
      <c r="U1" s="157">
        <f t="shared" ca="1" si="0"/>
        <v>44352</v>
      </c>
      <c r="V1" s="157">
        <f t="shared" ca="1" si="0"/>
        <v>44353</v>
      </c>
      <c r="W1" s="157">
        <f t="shared" ca="1" si="0"/>
        <v>44354</v>
      </c>
      <c r="X1" s="157">
        <f t="shared" ca="1" si="0"/>
        <v>44355</v>
      </c>
      <c r="Y1" s="157">
        <f t="shared" ca="1" si="0"/>
        <v>44356</v>
      </c>
      <c r="Z1" s="157">
        <f t="shared" ca="1" si="0"/>
        <v>44357</v>
      </c>
      <c r="AA1" s="157">
        <f t="shared" ca="1" si="0"/>
        <v>44358</v>
      </c>
      <c r="AB1" s="157">
        <f t="shared" ca="1" si="0"/>
        <v>44359</v>
      </c>
      <c r="AC1" s="157">
        <f t="shared" ca="1" si="0"/>
        <v>44360</v>
      </c>
      <c r="AD1" s="157">
        <f t="shared" ca="1" si="0"/>
        <v>44361</v>
      </c>
      <c r="AE1" s="157">
        <f t="shared" ca="1" si="0"/>
        <v>44362</v>
      </c>
      <c r="AF1" s="157">
        <f t="shared" ca="1" si="0"/>
        <v>44363</v>
      </c>
      <c r="AG1" s="157">
        <f t="shared" ca="1" si="0"/>
        <v>44364</v>
      </c>
      <c r="AH1" s="157">
        <f t="shared" ca="1" si="0"/>
        <v>44365</v>
      </c>
      <c r="AI1" s="157">
        <f t="shared" ca="1" si="0"/>
        <v>44366</v>
      </c>
      <c r="AJ1" s="157">
        <f t="shared" ca="1" si="0"/>
        <v>44367</v>
      </c>
      <c r="AK1" s="157">
        <f t="shared" ca="1" si="0"/>
        <v>44368</v>
      </c>
      <c r="AL1" s="157">
        <f t="shared" ca="1" si="0"/>
        <v>44369</v>
      </c>
      <c r="AM1" s="157">
        <f t="shared" ca="1" si="0"/>
        <v>44370</v>
      </c>
      <c r="AN1" s="157">
        <f t="shared" ca="1" si="0"/>
        <v>44371</v>
      </c>
      <c r="AO1" s="157">
        <f t="shared" ca="1" si="0"/>
        <v>44372</v>
      </c>
      <c r="AP1" s="157">
        <f t="shared" ca="1" si="0"/>
        <v>44373</v>
      </c>
      <c r="AQ1" s="157">
        <f t="shared" ca="1" si="0"/>
        <v>44374</v>
      </c>
      <c r="AR1" s="157">
        <f t="shared" ca="1" si="0"/>
        <v>44375</v>
      </c>
      <c r="AS1" s="157">
        <f t="shared" ca="1" si="0"/>
        <v>44376</v>
      </c>
      <c r="AT1" s="157">
        <f t="shared" ca="1" si="0"/>
        <v>44377</v>
      </c>
      <c r="AU1" s="157">
        <f t="shared" ca="1" si="0"/>
        <v>44378</v>
      </c>
      <c r="AV1" s="157">
        <f t="shared" ca="1" si="0"/>
        <v>44379</v>
      </c>
      <c r="AW1" s="157">
        <f t="shared" ca="1" si="0"/>
        <v>44380</v>
      </c>
      <c r="AX1" s="157">
        <f t="shared" ca="1" si="0"/>
        <v>44381</v>
      </c>
      <c r="AY1" s="157">
        <f t="shared" ca="1" si="0"/>
        <v>44382</v>
      </c>
      <c r="AZ1" s="157">
        <f t="shared" ca="1" si="0"/>
        <v>44383</v>
      </c>
      <c r="BA1" s="157">
        <f t="shared" ca="1" si="0"/>
        <v>44384</v>
      </c>
      <c r="BB1" s="157">
        <f t="shared" ca="1" si="0"/>
        <v>44385</v>
      </c>
      <c r="BC1" s="157">
        <f t="shared" ca="1" si="0"/>
        <v>44386</v>
      </c>
      <c r="BD1" s="157">
        <f t="shared" ca="1" si="0"/>
        <v>44387</v>
      </c>
      <c r="BE1" s="157">
        <f t="shared" ca="1" si="0"/>
        <v>44388</v>
      </c>
      <c r="BF1" s="157">
        <f t="shared" ca="1" si="0"/>
        <v>44389</v>
      </c>
      <c r="BG1" s="157">
        <f t="shared" ca="1" si="0"/>
        <v>44390</v>
      </c>
      <c r="BH1" s="157">
        <f t="shared" ca="1" si="0"/>
        <v>44391</v>
      </c>
      <c r="BI1" s="157">
        <f t="shared" ca="1" si="0"/>
        <v>44392</v>
      </c>
      <c r="BJ1" s="157">
        <f t="shared" ca="1" si="0"/>
        <v>44393</v>
      </c>
      <c r="BK1" s="157">
        <f t="shared" ca="1" si="0"/>
        <v>44394</v>
      </c>
      <c r="BL1" s="158">
        <f ca="1">にこサポ!B25</f>
        <v>44440</v>
      </c>
      <c r="BM1" s="157">
        <f t="shared" ca="1" si="0"/>
        <v>44441</v>
      </c>
      <c r="BN1" s="157">
        <f t="shared" ca="1" si="0"/>
        <v>44442</v>
      </c>
      <c r="BO1" s="157">
        <f t="shared" ca="1" si="0"/>
        <v>44443</v>
      </c>
      <c r="BP1" s="157">
        <f t="shared" ca="1" si="0"/>
        <v>44444</v>
      </c>
      <c r="BQ1" s="157">
        <f t="shared" ca="1" si="0"/>
        <v>44445</v>
      </c>
      <c r="BR1" s="157">
        <f t="shared" ca="1" si="0"/>
        <v>44446</v>
      </c>
      <c r="BS1" s="157">
        <f t="shared" ref="BS1:CO1" ca="1" si="1">BR1+1</f>
        <v>44447</v>
      </c>
      <c r="BT1" s="157">
        <f t="shared" ca="1" si="1"/>
        <v>44448</v>
      </c>
      <c r="BU1" s="157">
        <f t="shared" ca="1" si="1"/>
        <v>44449</v>
      </c>
      <c r="BV1" s="157">
        <f t="shared" ca="1" si="1"/>
        <v>44450</v>
      </c>
      <c r="BW1" s="157">
        <f t="shared" ca="1" si="1"/>
        <v>44451</v>
      </c>
      <c r="BX1" s="157">
        <f t="shared" ca="1" si="1"/>
        <v>44452</v>
      </c>
      <c r="BY1" s="157">
        <f t="shared" ca="1" si="1"/>
        <v>44453</v>
      </c>
      <c r="BZ1" s="157">
        <f t="shared" ca="1" si="1"/>
        <v>44454</v>
      </c>
      <c r="CA1" s="157">
        <f t="shared" ca="1" si="1"/>
        <v>44455</v>
      </c>
      <c r="CB1" s="157">
        <f t="shared" ca="1" si="1"/>
        <v>44456</v>
      </c>
      <c r="CC1" s="157">
        <f t="shared" ca="1" si="1"/>
        <v>44457</v>
      </c>
      <c r="CD1" s="157">
        <f t="shared" ca="1" si="1"/>
        <v>44458</v>
      </c>
      <c r="CE1" s="157">
        <f t="shared" ca="1" si="1"/>
        <v>44459</v>
      </c>
      <c r="CF1" s="157">
        <f t="shared" ca="1" si="1"/>
        <v>44460</v>
      </c>
      <c r="CG1" s="157">
        <f t="shared" ca="1" si="1"/>
        <v>44461</v>
      </c>
      <c r="CH1" s="157">
        <f t="shared" ca="1" si="1"/>
        <v>44462</v>
      </c>
      <c r="CI1" s="157">
        <f t="shared" ca="1" si="1"/>
        <v>44463</v>
      </c>
      <c r="CJ1" s="157">
        <f t="shared" ca="1" si="1"/>
        <v>44464</v>
      </c>
      <c r="CK1" s="157">
        <f t="shared" ca="1" si="1"/>
        <v>44465</v>
      </c>
      <c r="CL1" s="157">
        <f t="shared" ca="1" si="1"/>
        <v>44466</v>
      </c>
      <c r="CM1" s="157">
        <f t="shared" ca="1" si="1"/>
        <v>44467</v>
      </c>
      <c r="CN1" s="157">
        <f t="shared" ca="1" si="1"/>
        <v>44468</v>
      </c>
      <c r="CO1" s="157">
        <f t="shared" ca="1" si="1"/>
        <v>44469</v>
      </c>
      <c r="CP1" s="157"/>
      <c r="CQ1" s="157"/>
      <c r="CR1" s="157"/>
    </row>
    <row r="2" spans="1:96" s="96" customFormat="1">
      <c r="A2" s="156" t="s">
        <v>364</v>
      </c>
      <c r="B2" s="96" t="s">
        <v>28</v>
      </c>
      <c r="C2" s="96" t="s">
        <v>151</v>
      </c>
      <c r="E2" s="159" t="str">
        <f ca="1">TEXT(E1,"aaa")</f>
        <v>木</v>
      </c>
      <c r="F2" s="159" t="str">
        <f t="shared" ref="F2:BQ2" ca="1" si="2">TEXT(F1,"aaa")</f>
        <v>金</v>
      </c>
      <c r="G2" s="159" t="str">
        <f t="shared" ca="1" si="2"/>
        <v>土</v>
      </c>
      <c r="H2" s="159" t="str">
        <f t="shared" ca="1" si="2"/>
        <v>日</v>
      </c>
      <c r="I2" s="159" t="str">
        <f t="shared" ca="1" si="2"/>
        <v>月</v>
      </c>
      <c r="J2" s="159" t="str">
        <f t="shared" ca="1" si="2"/>
        <v>火</v>
      </c>
      <c r="K2" s="159" t="str">
        <f t="shared" ca="1" si="2"/>
        <v>水</v>
      </c>
      <c r="L2" s="159" t="str">
        <f t="shared" ca="1" si="2"/>
        <v>木</v>
      </c>
      <c r="M2" s="159" t="str">
        <f t="shared" ca="1" si="2"/>
        <v>金</v>
      </c>
      <c r="N2" s="159" t="str">
        <f t="shared" ca="1" si="2"/>
        <v>土</v>
      </c>
      <c r="O2" s="159" t="str">
        <f t="shared" ca="1" si="2"/>
        <v>日</v>
      </c>
      <c r="P2" s="159" t="str">
        <f t="shared" ca="1" si="2"/>
        <v>月</v>
      </c>
      <c r="Q2" s="159" t="str">
        <f t="shared" ca="1" si="2"/>
        <v>火</v>
      </c>
      <c r="R2" s="159" t="str">
        <f t="shared" ca="1" si="2"/>
        <v>水</v>
      </c>
      <c r="S2" s="159" t="str">
        <f t="shared" ca="1" si="2"/>
        <v>木</v>
      </c>
      <c r="T2" s="159" t="str">
        <f t="shared" ca="1" si="2"/>
        <v>金</v>
      </c>
      <c r="U2" s="159" t="str">
        <f t="shared" ca="1" si="2"/>
        <v>土</v>
      </c>
      <c r="V2" s="159" t="str">
        <f t="shared" ca="1" si="2"/>
        <v>日</v>
      </c>
      <c r="W2" s="159" t="str">
        <f t="shared" ca="1" si="2"/>
        <v>月</v>
      </c>
      <c r="X2" s="159" t="str">
        <f t="shared" ca="1" si="2"/>
        <v>火</v>
      </c>
      <c r="Y2" s="159" t="str">
        <f t="shared" ca="1" si="2"/>
        <v>水</v>
      </c>
      <c r="Z2" s="159" t="str">
        <f t="shared" ca="1" si="2"/>
        <v>木</v>
      </c>
      <c r="AA2" s="159" t="str">
        <f t="shared" ca="1" si="2"/>
        <v>金</v>
      </c>
      <c r="AB2" s="159" t="str">
        <f t="shared" ca="1" si="2"/>
        <v>土</v>
      </c>
      <c r="AC2" s="159" t="str">
        <f t="shared" ca="1" si="2"/>
        <v>日</v>
      </c>
      <c r="AD2" s="159" t="str">
        <f t="shared" ca="1" si="2"/>
        <v>月</v>
      </c>
      <c r="AE2" s="159" t="str">
        <f t="shared" ca="1" si="2"/>
        <v>火</v>
      </c>
      <c r="AF2" s="159" t="str">
        <f t="shared" ca="1" si="2"/>
        <v>水</v>
      </c>
      <c r="AG2" s="159" t="str">
        <f t="shared" ca="1" si="2"/>
        <v>木</v>
      </c>
      <c r="AH2" s="159" t="str">
        <f t="shared" ca="1" si="2"/>
        <v>金</v>
      </c>
      <c r="AI2" s="159" t="str">
        <f t="shared" ca="1" si="2"/>
        <v>土</v>
      </c>
      <c r="AJ2" s="159" t="str">
        <f t="shared" ca="1" si="2"/>
        <v>日</v>
      </c>
      <c r="AK2" s="159" t="str">
        <f t="shared" ca="1" si="2"/>
        <v>月</v>
      </c>
      <c r="AL2" s="159" t="str">
        <f t="shared" ca="1" si="2"/>
        <v>火</v>
      </c>
      <c r="AM2" s="159" t="str">
        <f t="shared" ca="1" si="2"/>
        <v>水</v>
      </c>
      <c r="AN2" s="159" t="str">
        <f t="shared" ca="1" si="2"/>
        <v>木</v>
      </c>
      <c r="AO2" s="159" t="str">
        <f t="shared" ca="1" si="2"/>
        <v>金</v>
      </c>
      <c r="AP2" s="159" t="str">
        <f t="shared" ca="1" si="2"/>
        <v>土</v>
      </c>
      <c r="AQ2" s="159" t="str">
        <f t="shared" ca="1" si="2"/>
        <v>日</v>
      </c>
      <c r="AR2" s="159" t="str">
        <f t="shared" ca="1" si="2"/>
        <v>月</v>
      </c>
      <c r="AS2" s="159" t="str">
        <f t="shared" ca="1" si="2"/>
        <v>火</v>
      </c>
      <c r="AT2" s="159" t="str">
        <f t="shared" ca="1" si="2"/>
        <v>水</v>
      </c>
      <c r="AU2" s="159" t="str">
        <f t="shared" ca="1" si="2"/>
        <v>木</v>
      </c>
      <c r="AV2" s="159" t="str">
        <f t="shared" ca="1" si="2"/>
        <v>金</v>
      </c>
      <c r="AW2" s="159" t="str">
        <f t="shared" ca="1" si="2"/>
        <v>土</v>
      </c>
      <c r="AX2" s="159" t="str">
        <f t="shared" ca="1" si="2"/>
        <v>日</v>
      </c>
      <c r="AY2" s="159" t="str">
        <f t="shared" ca="1" si="2"/>
        <v>月</v>
      </c>
      <c r="AZ2" s="159" t="str">
        <f t="shared" ca="1" si="2"/>
        <v>火</v>
      </c>
      <c r="BA2" s="159" t="str">
        <f t="shared" ca="1" si="2"/>
        <v>水</v>
      </c>
      <c r="BB2" s="159" t="str">
        <f t="shared" ca="1" si="2"/>
        <v>木</v>
      </c>
      <c r="BC2" s="159" t="str">
        <f t="shared" ca="1" si="2"/>
        <v>金</v>
      </c>
      <c r="BD2" s="159" t="str">
        <f t="shared" ca="1" si="2"/>
        <v>土</v>
      </c>
      <c r="BE2" s="159" t="str">
        <f t="shared" ca="1" si="2"/>
        <v>日</v>
      </c>
      <c r="BF2" s="159" t="str">
        <f t="shared" ca="1" si="2"/>
        <v>月</v>
      </c>
      <c r="BG2" s="159" t="str">
        <f t="shared" ca="1" si="2"/>
        <v>火</v>
      </c>
      <c r="BH2" s="159" t="str">
        <f t="shared" ca="1" si="2"/>
        <v>水</v>
      </c>
      <c r="BI2" s="159" t="str">
        <f t="shared" ca="1" si="2"/>
        <v>木</v>
      </c>
      <c r="BJ2" s="159" t="str">
        <f t="shared" ca="1" si="2"/>
        <v>金</v>
      </c>
      <c r="BK2" s="159" t="str">
        <f t="shared" ca="1" si="2"/>
        <v>土</v>
      </c>
      <c r="BL2" s="159" t="str">
        <f t="shared" ca="1" si="2"/>
        <v>水</v>
      </c>
      <c r="BM2" s="159" t="str">
        <f t="shared" ca="1" si="2"/>
        <v>木</v>
      </c>
      <c r="BN2" s="159" t="str">
        <f t="shared" ca="1" si="2"/>
        <v>金</v>
      </c>
      <c r="BO2" s="159" t="str">
        <f t="shared" ca="1" si="2"/>
        <v>土</v>
      </c>
      <c r="BP2" s="159" t="str">
        <f t="shared" ca="1" si="2"/>
        <v>日</v>
      </c>
      <c r="BQ2" s="159" t="str">
        <f t="shared" ca="1" si="2"/>
        <v>月</v>
      </c>
      <c r="BR2" s="159" t="str">
        <f t="shared" ref="BR2:CO2" ca="1" si="3">TEXT(BR1,"aaa")</f>
        <v>火</v>
      </c>
      <c r="BS2" s="159" t="str">
        <f t="shared" ca="1" si="3"/>
        <v>水</v>
      </c>
      <c r="BT2" s="159" t="str">
        <f t="shared" ca="1" si="3"/>
        <v>木</v>
      </c>
      <c r="BU2" s="159" t="str">
        <f t="shared" ca="1" si="3"/>
        <v>金</v>
      </c>
      <c r="BV2" s="159" t="str">
        <f t="shared" ca="1" si="3"/>
        <v>土</v>
      </c>
      <c r="BW2" s="159" t="str">
        <f t="shared" ca="1" si="3"/>
        <v>日</v>
      </c>
      <c r="BX2" s="159" t="str">
        <f t="shared" ca="1" si="3"/>
        <v>月</v>
      </c>
      <c r="BY2" s="159" t="str">
        <f t="shared" ca="1" si="3"/>
        <v>火</v>
      </c>
      <c r="BZ2" s="159" t="str">
        <f t="shared" ca="1" si="3"/>
        <v>水</v>
      </c>
      <c r="CA2" s="159" t="str">
        <f t="shared" ca="1" si="3"/>
        <v>木</v>
      </c>
      <c r="CB2" s="159" t="str">
        <f t="shared" ca="1" si="3"/>
        <v>金</v>
      </c>
      <c r="CC2" s="159" t="str">
        <f t="shared" ca="1" si="3"/>
        <v>土</v>
      </c>
      <c r="CD2" s="159" t="str">
        <f t="shared" ca="1" si="3"/>
        <v>日</v>
      </c>
      <c r="CE2" s="159" t="str">
        <f t="shared" ca="1" si="3"/>
        <v>月</v>
      </c>
      <c r="CF2" s="159" t="str">
        <f t="shared" ca="1" si="3"/>
        <v>火</v>
      </c>
      <c r="CG2" s="159" t="str">
        <f t="shared" ca="1" si="3"/>
        <v>水</v>
      </c>
      <c r="CH2" s="159" t="str">
        <f t="shared" ca="1" si="3"/>
        <v>木</v>
      </c>
      <c r="CI2" s="159" t="str">
        <f t="shared" ca="1" si="3"/>
        <v>金</v>
      </c>
      <c r="CJ2" s="159" t="str">
        <f t="shared" ca="1" si="3"/>
        <v>土</v>
      </c>
      <c r="CK2" s="159" t="str">
        <f t="shared" ca="1" si="3"/>
        <v>日</v>
      </c>
      <c r="CL2" s="159" t="str">
        <f t="shared" ca="1" si="3"/>
        <v>月</v>
      </c>
      <c r="CM2" s="159" t="str">
        <f t="shared" ca="1" si="3"/>
        <v>火</v>
      </c>
      <c r="CN2" s="159" t="str">
        <f t="shared" ca="1" si="3"/>
        <v>水</v>
      </c>
      <c r="CO2" s="159" t="str">
        <f t="shared" ca="1" si="3"/>
        <v>木</v>
      </c>
      <c r="CP2" s="159"/>
      <c r="CQ2" s="159"/>
      <c r="CR2" s="159"/>
    </row>
    <row r="3" spans="1:96" hidden="1">
      <c r="D3" t="s">
        <v>346</v>
      </c>
      <c r="E3" s="143">
        <f ca="1">IF(E2="土","",IF(E2="日","",IF(にこサポ!U9="",1,0)))</f>
        <v>1</v>
      </c>
      <c r="F3" s="143">
        <f ca="1">IF(F2="土","",IF(F2="日","",IF(にこサポ!V9="",1,0)))</f>
        <v>1</v>
      </c>
      <c r="G3" s="143" t="str">
        <f ca="1">IF(G2="土","",IF(G2="日","",IF(にこサポ!W9="",1,0)))</f>
        <v/>
      </c>
      <c r="H3" s="143" t="str">
        <f ca="1">IF(H2="土","",IF(H2="日","",IF(にこサポ!X9="",1,0)))</f>
        <v/>
      </c>
      <c r="I3" s="143">
        <f ca="1">IF(I2="土","",IF(I2="日","",IF(にこサポ!Y9="",1,0)))</f>
        <v>1</v>
      </c>
      <c r="J3" s="143">
        <f ca="1">IF(J2="土","",IF(J2="日","",IF(にこサポ!Z9="",1,0)))</f>
        <v>1</v>
      </c>
      <c r="K3" s="143">
        <f ca="1">IF(K2="土","",IF(K2="日","",IF(にこサポ!AA9="",1,0)))</f>
        <v>1</v>
      </c>
      <c r="L3" s="143">
        <f ca="1">IF(L2="土","",IF(L2="日","",IF(にこサポ!AB9="",1,0)))</f>
        <v>1</v>
      </c>
      <c r="M3" s="143">
        <f ca="1">IF(M2="土","",IF(M2="日","",IF(にこサポ!AC9="",1,0)))</f>
        <v>1</v>
      </c>
      <c r="N3" s="143" t="str">
        <f ca="1">IF(N2="土","",IF(N2="日","",IF(にこサポ!AD9="",1,0)))</f>
        <v/>
      </c>
      <c r="O3" s="143" t="str">
        <f ca="1">IF(O2="土","",IF(O2="日","",IF(にこサポ!AE9="",1,0)))</f>
        <v/>
      </c>
      <c r="P3" s="143">
        <f ca="1">IF(P2="土","",IF(P2="日","",IF(にこサポ!AF9="",1,0)))</f>
        <v>1</v>
      </c>
      <c r="Q3" s="143">
        <f ca="1">IF(Q2="土","",IF(Q2="日","",IF(にこサポ!B15="",1,0)))</f>
        <v>1</v>
      </c>
      <c r="R3" s="143">
        <f ca="1">IF(R2="土","",IF(R2="日","",IF(にこサポ!C15="",1,0)))</f>
        <v>1</v>
      </c>
      <c r="S3" s="143">
        <f ca="1">IF(S2="土","",IF(S2="日","",IF(にこサポ!D15="",1,0)))</f>
        <v>1</v>
      </c>
      <c r="T3" s="143">
        <f ca="1">IF(T2="土","",IF(T2="日","",IF(にこサポ!E15="",1,0)))</f>
        <v>1</v>
      </c>
      <c r="U3" s="143" t="str">
        <f ca="1">IF(U2="土","",IF(U2="日","",IF(にこサポ!F15="",1,0)))</f>
        <v/>
      </c>
      <c r="V3" s="143" t="str">
        <f ca="1">IF(V2="土","",IF(V2="日","",IF(にこサポ!G15="",1,0)))</f>
        <v/>
      </c>
      <c r="W3" s="143">
        <f ca="1">IF(W2="土","",IF(W2="日","",IF(にこサポ!H15="",1,0)))</f>
        <v>1</v>
      </c>
      <c r="X3" s="143">
        <f ca="1">IF(X2="土","",IF(X2="日","",IF(にこサポ!I15="",1,0)))</f>
        <v>1</v>
      </c>
      <c r="Y3" s="143">
        <f ca="1">IF(Y2="土","",IF(Y2="日","",IF(にこサポ!J15="",1,0)))</f>
        <v>1</v>
      </c>
      <c r="Z3" s="143">
        <f ca="1">IF(Z2="土","",IF(Z2="日","",IF(にこサポ!K15="",1,0)))</f>
        <v>1</v>
      </c>
      <c r="AA3" s="143">
        <f ca="1">IF(AA2="土","",IF(AA2="日","",IF(にこサポ!L15="",1,0)))</f>
        <v>1</v>
      </c>
      <c r="AB3" s="143" t="str">
        <f ca="1">IF(AB2="土","",IF(AB2="日","",IF(にこサポ!M15="",1,0)))</f>
        <v/>
      </c>
      <c r="AC3" s="143" t="str">
        <f ca="1">IF(AC2="土","",IF(AC2="日","",IF(にこサポ!N15="",1,0)))</f>
        <v/>
      </c>
      <c r="AD3" s="143">
        <f ca="1">IF(AD2="土","",IF(AD2="日","",IF(にこサポ!O15="",1,0)))</f>
        <v>1</v>
      </c>
      <c r="AE3" s="143">
        <f ca="1">IF(AE2="土","",IF(AE2="日","",IF(にこサポ!P15="",1,0)))</f>
        <v>1</v>
      </c>
      <c r="AF3" s="143">
        <f ca="1">IF(AF2="土","",IF(AF2="日","",IF(にこサポ!Q15="",1,0)))</f>
        <v>1</v>
      </c>
      <c r="AG3" s="143">
        <f ca="1">IF(AG2="土","",IF(AG2="日","",IF(にこサポ!R15="",1,0)))</f>
        <v>1</v>
      </c>
      <c r="AH3" s="143">
        <f ca="1">IF(AH2="土","",IF(AH2="日","",IF(にこサポ!S15="",1,0)))</f>
        <v>1</v>
      </c>
      <c r="AI3" s="143" t="str">
        <f ca="1">IF(AI2="土","",IF(AI2="日","",IF(にこサポ!T15="",1,0)))</f>
        <v/>
      </c>
      <c r="AJ3" s="143" t="str">
        <f ca="1">IF(AJ2="土","",IF(AJ2="日","",IF(にこサポ!U15="",1,0)))</f>
        <v/>
      </c>
      <c r="AK3" s="143">
        <f ca="1">IF(AK2="土","",IF(AK2="日","",IF(にこサポ!V15="",1,0)))</f>
        <v>1</v>
      </c>
      <c r="AL3" s="143">
        <f ca="1">IF(AL2="土","",IF(AL2="日","",IF(にこサポ!W15="",1,0)))</f>
        <v>1</v>
      </c>
      <c r="AM3" s="143">
        <f ca="1">IF(AM2="土","",IF(AM2="日","",IF(にこサポ!X15="",1,0)))</f>
        <v>1</v>
      </c>
      <c r="AN3" s="143">
        <f ca="1">IF(AN2="土","",IF(AN2="日","",IF(にこサポ!Y15="",1,0)))</f>
        <v>1</v>
      </c>
      <c r="AO3" s="143">
        <f ca="1">IF(AO2="土","",IF(AO2="日","",IF(にこサポ!Z15="",1,0)))</f>
        <v>1</v>
      </c>
      <c r="AP3" s="143" t="str">
        <f ca="1">IF(AP2="土","",IF(AP2="日","",IF(にこサポ!AA15="",1,0)))</f>
        <v/>
      </c>
      <c r="AQ3" s="143" t="str">
        <f ca="1">IF(AQ2="土","",IF(AQ2="日","",IF(にこサポ!AB15="",1,0)))</f>
        <v/>
      </c>
      <c r="AR3" s="143">
        <f ca="1">IF(AR2="土","",IF(AR2="日","",IF(にこサポ!AC15="",1,0)))</f>
        <v>1</v>
      </c>
      <c r="AS3" s="143">
        <f ca="1">IF(AS2="土","",IF(AS2="日","",IF(にこサポ!AD15="",1,0)))</f>
        <v>1</v>
      </c>
      <c r="AT3" s="143">
        <f ca="1">IF(AT2="土","",IF(AT2="日","",IF(にこサポ!AE15="",1,0)))</f>
        <v>1</v>
      </c>
      <c r="AU3" s="143">
        <f ca="1">IF(AU2="土","",IF(AU2="日","",IF(にこサポ!B21="",1,0)))</f>
        <v>1</v>
      </c>
      <c r="AV3" s="143">
        <f ca="1">IF(AV2="土","",IF(AV2="日","",IF(にこサポ!C21="",1,0)))</f>
        <v>1</v>
      </c>
      <c r="AW3" s="143" t="str">
        <f ca="1">IF(AW2="土","",IF(AW2="日","",IF(にこサポ!D21="",1,0)))</f>
        <v/>
      </c>
      <c r="AX3" s="143" t="str">
        <f ca="1">IF(AX2="土","",IF(AX2="日","",IF(にこサポ!E21="",1,0)))</f>
        <v/>
      </c>
      <c r="AY3" s="143">
        <f ca="1">IF(AY2="土","",IF(AY2="日","",IF(にこサポ!F21="",1,0)))</f>
        <v>1</v>
      </c>
      <c r="AZ3" s="143">
        <f ca="1">IF(AZ2="土","",IF(AZ2="日","",IF(にこサポ!G21="",1,0)))</f>
        <v>1</v>
      </c>
      <c r="BA3" s="143">
        <f ca="1">IF(BA2="土","",IF(BA2="日","",IF(にこサポ!H21="",1,0)))</f>
        <v>1</v>
      </c>
      <c r="BB3" s="143">
        <f ca="1">IF(BB2="土","",IF(BB2="日","",IF(にこサポ!I21="",1,0)))</f>
        <v>1</v>
      </c>
      <c r="BC3" s="143">
        <f ca="1">IF(BC2="土","",IF(BC2="日","",IF(にこサポ!J21="",1,0)))</f>
        <v>1</v>
      </c>
      <c r="BD3" s="143" t="str">
        <f ca="1">IF(BD2="土","",IF(BD2="日","",IF(にこサポ!K21="",1,0)))</f>
        <v/>
      </c>
      <c r="BE3" s="143" t="str">
        <f ca="1">IF(BE2="土","",IF(BE2="日","",IF(にこサポ!L21="",1,0)))</f>
        <v/>
      </c>
      <c r="BF3" s="143">
        <f ca="1">IF(BF2="土","",IF(BF2="日","",IF(にこサポ!M21="",1,0)))</f>
        <v>1</v>
      </c>
      <c r="BG3" s="143">
        <f ca="1">IF(BG2="土","",IF(BG2="日","",IF(にこサポ!N21="",1,0)))</f>
        <v>1</v>
      </c>
      <c r="BH3" s="143">
        <f ca="1">IF(BH2="土","",IF(BH2="日","",IF(にこサポ!O21="",1,0)))</f>
        <v>1</v>
      </c>
      <c r="BI3" s="143">
        <f ca="1">IF(BI2="土","",IF(BI2="日","",IF(にこサポ!P21="",1,0)))</f>
        <v>1</v>
      </c>
      <c r="BJ3" s="143">
        <f ca="1">IF(BJ2="土","",IF(BJ2="日","",IF(にこサポ!Q21="",1,0)))</f>
        <v>1</v>
      </c>
      <c r="BK3" s="143" t="str">
        <f ca="1">IF(BK2="土","",IF(BK2="日","",IF(にこサポ!R21="",1,0)))</f>
        <v/>
      </c>
      <c r="BL3" s="143">
        <f ca="1">IF(BL2="土","",IF(BL2="日","",IF(にこサポ!B27="",1,0)))</f>
        <v>1</v>
      </c>
      <c r="BM3" s="143">
        <f ca="1">IF(BM2="土","",IF(BM2="日","",IF(にこサポ!C27="",1,0)))</f>
        <v>1</v>
      </c>
      <c r="BN3" s="143">
        <f ca="1">IF(BN2="土","",IF(BN2="日","",IF(にこサポ!D27="",1,0)))</f>
        <v>1</v>
      </c>
      <c r="BO3" s="143" t="str">
        <f ca="1">IF(BO2="土","",IF(BO2="日","",IF(にこサポ!E27="",1,0)))</f>
        <v/>
      </c>
      <c r="BP3" s="143" t="str">
        <f ca="1">IF(BP2="土","",IF(BP2="日","",IF(にこサポ!F27="",1,0)))</f>
        <v/>
      </c>
      <c r="BQ3" s="143">
        <f ca="1">IF(BQ2="土","",IF(BQ2="日","",IF(にこサポ!G27="",1,0)))</f>
        <v>1</v>
      </c>
      <c r="BR3" s="143">
        <f ca="1">IF(BR2="土","",IF(BR2="日","",IF(にこサポ!H27="",1,0)))</f>
        <v>1</v>
      </c>
      <c r="BS3" s="143">
        <f ca="1">IF(BS2="土","",IF(BS2="日","",IF(にこサポ!I27="",1,0)))</f>
        <v>1</v>
      </c>
      <c r="BT3" s="143">
        <f ca="1">IF(BT2="土","",IF(BT2="日","",IF(にこサポ!J27="",1,0)))</f>
        <v>1</v>
      </c>
      <c r="BU3" s="143">
        <f ca="1">IF(BU2="土","",IF(BU2="日","",IF(にこサポ!K27="",1,0)))</f>
        <v>1</v>
      </c>
      <c r="BV3" s="143" t="str">
        <f ca="1">IF(BV2="土","",IF(BV2="日","",IF(にこサポ!L27="",1,0)))</f>
        <v/>
      </c>
      <c r="BW3" s="143" t="str">
        <f ca="1">IF(BW2="土","",IF(BW2="日","",IF(にこサポ!M27="",1,0)))</f>
        <v/>
      </c>
      <c r="BX3" s="143">
        <f ca="1">IF(BX2="土","",IF(BX2="日","",IF(にこサポ!N27="",1,0)))</f>
        <v>1</v>
      </c>
      <c r="BY3" s="143">
        <f ca="1">IF(BY2="土","",IF(BY2="日","",IF(にこサポ!O27="",1,0)))</f>
        <v>1</v>
      </c>
      <c r="BZ3" s="143">
        <f ca="1">IF(BZ2="土","",IF(BZ2="日","",IF(にこサポ!P27="",1,0)))</f>
        <v>1</v>
      </c>
      <c r="CA3" s="143">
        <f ca="1">IF(CA2="土","",IF(CA2="日","",IF(にこサポ!Q27="",1,0)))</f>
        <v>1</v>
      </c>
      <c r="CB3" s="143">
        <f ca="1">IF(CB2="土","",IF(CB2="日","",IF(にこサポ!R27="",1,0)))</f>
        <v>1</v>
      </c>
      <c r="CC3" s="143" t="str">
        <f ca="1">IF(CC2="土","",IF(CC2="日","",IF(にこサポ!S27="",1,0)))</f>
        <v/>
      </c>
      <c r="CD3" s="143" t="str">
        <f ca="1">IF(CD2="土","",IF(CD2="日","",IF(にこサポ!T27="",1,0)))</f>
        <v/>
      </c>
      <c r="CE3" s="143">
        <f ca="1">IF(CE2="土","",IF(CE2="日","",IF(にこサポ!U27="",1,0)))</f>
        <v>1</v>
      </c>
      <c r="CH3" s="143">
        <f ca="1">IF(CH2="土","",IF(CH2="日","",IF(にこサポ!X27="",1,0)))</f>
        <v>1</v>
      </c>
      <c r="CI3" s="143">
        <f ca="1">IF(CI2="土","",IF(CI2="日","",IF(にこサポ!Y27="",1,0)))</f>
        <v>1</v>
      </c>
      <c r="CJ3" s="143" t="str">
        <f ca="1">IF(CJ2="土","",IF(CJ2="日","",IF(にこサポ!Z27="",1,0)))</f>
        <v/>
      </c>
      <c r="CK3" s="143" t="str">
        <f ca="1">IF(CK2="土","",IF(CK2="日","",IF(にこサポ!AA27="",1,0)))</f>
        <v/>
      </c>
      <c r="CL3" s="143">
        <f ca="1">IF(CL2="土","",IF(CL2="日","",IF(にこサポ!AB27="",1,0)))</f>
        <v>1</v>
      </c>
      <c r="CM3" s="143">
        <f ca="1">IF(CM2="土","",IF(CM2="日","",IF(にこサポ!AC27="",1,0)))</f>
        <v>1</v>
      </c>
      <c r="CN3" s="143">
        <f ca="1">IF(CN2="土","",IF(CN2="日","",IF(にこサポ!AD27="",1,0)))</f>
        <v>1</v>
      </c>
      <c r="CO3" s="143">
        <f ca="1">IF(CO2="土","",IF(CO2="日","",IF(にこサポ!AE27="",1,0)))</f>
        <v>1</v>
      </c>
    </row>
    <row r="4" spans="1:96" hidden="1">
      <c r="D4" t="s">
        <v>347</v>
      </c>
      <c r="E4" s="143">
        <f ca="1">IF(E2="土","",IF(E2="日","",IF(にこサポ!U10="",10,0)))</f>
        <v>10</v>
      </c>
      <c r="F4" s="143">
        <f ca="1">IF(F2="土","",IF(F2="日","",IF(にこサポ!V10="",10,0)))</f>
        <v>10</v>
      </c>
      <c r="G4" s="143" t="str">
        <f ca="1">IF(G2="土","",IF(G2="日","",IF(にこサポ!W10="",10,0)))</f>
        <v/>
      </c>
      <c r="H4" s="143" t="str">
        <f ca="1">IF(H2="土","",IF(H2="日","",IF(にこサポ!X10="",10,0)))</f>
        <v/>
      </c>
      <c r="I4" s="143">
        <f ca="1">IF(I2="土","",IF(I2="日","",IF(にこサポ!Y10="",10,0)))</f>
        <v>10</v>
      </c>
      <c r="J4" s="143">
        <f ca="1">IF(J2="土","",IF(J2="日","",IF(にこサポ!Z10="",10,0)))</f>
        <v>10</v>
      </c>
      <c r="K4" s="143">
        <f ca="1">IF(K2="土","",IF(K2="日","",IF(にこサポ!AA10="",10,0)))</f>
        <v>10</v>
      </c>
      <c r="L4" s="143">
        <f ca="1">IF(L2="土","",IF(L2="日","",IF(にこサポ!AB10="",10,0)))</f>
        <v>10</v>
      </c>
      <c r="M4" s="143">
        <f ca="1">IF(M2="土","",IF(M2="日","",IF(にこサポ!AC10="",10,0)))</f>
        <v>10</v>
      </c>
      <c r="N4" s="143" t="str">
        <f ca="1">IF(N2="土","",IF(N2="日","",IF(にこサポ!AD10="",10,0)))</f>
        <v/>
      </c>
      <c r="O4" s="143" t="str">
        <f ca="1">IF(O2="土","",IF(O2="日","",IF(にこサポ!AE10="",10,0)))</f>
        <v/>
      </c>
      <c r="P4" s="143">
        <f ca="1">IF(P2="土","",IF(P2="日","",IF(にこサポ!AF10="",10,0)))</f>
        <v>10</v>
      </c>
      <c r="Q4" s="143">
        <f ca="1">IF(Q2="土","",IF(Q2="日","",IF(にこサポ!B16="",10,0)))</f>
        <v>10</v>
      </c>
      <c r="R4" s="143">
        <f ca="1">IF(R2="土","",IF(R2="日","",IF(にこサポ!C16="",10,0)))</f>
        <v>10</v>
      </c>
      <c r="S4" s="143">
        <f ca="1">IF(S2="土","",IF(S2="日","",IF(にこサポ!D16="",10,0)))</f>
        <v>10</v>
      </c>
      <c r="T4" s="143">
        <f ca="1">IF(T2="土","",IF(T2="日","",IF(にこサポ!E16="",10,0)))</f>
        <v>10</v>
      </c>
      <c r="U4" s="143" t="str">
        <f ca="1">IF(U2="土","",IF(U2="日","",IF(にこサポ!F16="",10,0)))</f>
        <v/>
      </c>
      <c r="V4" s="143" t="str">
        <f ca="1">IF(V2="土","",IF(V2="日","",IF(にこサポ!G16="",10,0)))</f>
        <v/>
      </c>
      <c r="W4" s="143">
        <f ca="1">IF(W2="土","",IF(W2="日","",IF(にこサポ!H16="",10,0)))</f>
        <v>10</v>
      </c>
      <c r="X4" s="143">
        <f ca="1">IF(X2="土","",IF(X2="日","",IF(にこサポ!I16="",10,0)))</f>
        <v>10</v>
      </c>
      <c r="Y4" s="143">
        <f ca="1">IF(Y2="土","",IF(Y2="日","",IF(にこサポ!J16="",10,0)))</f>
        <v>10</v>
      </c>
      <c r="Z4" s="143">
        <f ca="1">IF(Z2="土","",IF(Z2="日","",IF(にこサポ!K16="",10,0)))</f>
        <v>10</v>
      </c>
      <c r="AA4" s="143">
        <f ca="1">IF(AA2="土","",IF(AA2="日","",IF(にこサポ!L16="",10,0)))</f>
        <v>10</v>
      </c>
      <c r="AB4" s="143" t="str">
        <f ca="1">IF(AB2="土","",IF(AB2="日","",IF(にこサポ!M16="",10,0)))</f>
        <v/>
      </c>
      <c r="AC4" s="143" t="str">
        <f ca="1">IF(AC2="土","",IF(AC2="日","",IF(にこサポ!N16="",10,0)))</f>
        <v/>
      </c>
      <c r="AD4" s="143">
        <f ca="1">IF(AD2="土","",IF(AD2="日","",IF(にこサポ!O16="",10,0)))</f>
        <v>10</v>
      </c>
      <c r="AE4" s="143">
        <f ca="1">IF(AE2="土","",IF(AE2="日","",IF(にこサポ!P16="",10,0)))</f>
        <v>10</v>
      </c>
      <c r="AF4" s="143">
        <f ca="1">IF(AF2="土","",IF(AF2="日","",IF(にこサポ!Q16="",10,0)))</f>
        <v>10</v>
      </c>
      <c r="AG4" s="143">
        <f ca="1">IF(AG2="土","",IF(AG2="日","",IF(にこサポ!R16="",10,0)))</f>
        <v>10</v>
      </c>
      <c r="AH4" s="143">
        <f ca="1">IF(AH2="土","",IF(AH2="日","",IF(にこサポ!S16="",10,0)))</f>
        <v>10</v>
      </c>
      <c r="AI4" s="143" t="str">
        <f ca="1">IF(AI2="土","",IF(AI2="日","",IF(にこサポ!T16="",10,0)))</f>
        <v/>
      </c>
      <c r="AJ4" s="143" t="str">
        <f ca="1">IF(AJ2="土","",IF(AJ2="日","",IF(にこサポ!U16="",10,0)))</f>
        <v/>
      </c>
      <c r="AK4" s="143">
        <f ca="1">IF(AK2="土","",IF(AK2="日","",IF(にこサポ!V16="",10,0)))</f>
        <v>10</v>
      </c>
      <c r="AL4" s="143">
        <f ca="1">IF(AL2="土","",IF(AL2="日","",IF(にこサポ!W16="",10,0)))</f>
        <v>10</v>
      </c>
      <c r="AM4" s="143">
        <f ca="1">IF(AM2="土","",IF(AM2="日","",IF(にこサポ!X16="",10,0)))</f>
        <v>10</v>
      </c>
      <c r="AN4" s="143">
        <f ca="1">IF(AN2="土","",IF(AN2="日","",IF(にこサポ!Y16="",10,0)))</f>
        <v>10</v>
      </c>
      <c r="AO4" s="143">
        <f ca="1">IF(AO2="土","",IF(AO2="日","",IF(にこサポ!Z16="",10,0)))</f>
        <v>10</v>
      </c>
      <c r="AP4" s="143" t="str">
        <f ca="1">IF(AP2="土","",IF(AP2="日","",IF(にこサポ!AA16="",10,0)))</f>
        <v/>
      </c>
      <c r="AQ4" s="143" t="str">
        <f ca="1">IF(AQ2="土","",IF(AQ2="日","",IF(にこサポ!AB16="",10,0)))</f>
        <v/>
      </c>
      <c r="AR4" s="143">
        <f ca="1">IF(AR2="土","",IF(AR2="日","",IF(にこサポ!AC16="",10,0)))</f>
        <v>10</v>
      </c>
      <c r="AS4" s="143">
        <f ca="1">IF(AS2="土","",IF(AS2="日","",IF(にこサポ!AD16="",10,0)))</f>
        <v>10</v>
      </c>
      <c r="AT4" s="143">
        <f ca="1">IF(AT2="土","",IF(AT2="日","",IF(にこサポ!AE16="",10,0)))</f>
        <v>10</v>
      </c>
      <c r="AU4" s="143">
        <f ca="1">IF(AU2="土","",IF(AU2="日","",IF(にこサポ!B22="",10,0)))</f>
        <v>10</v>
      </c>
      <c r="AV4" s="143">
        <f ca="1">IF(AV2="土","",IF(AV2="日","",IF(にこサポ!C22="",10,0)))</f>
        <v>10</v>
      </c>
      <c r="AW4" s="143" t="str">
        <f ca="1">IF(AW2="土","",IF(AW2="日","",IF(にこサポ!D22="",10,0)))</f>
        <v/>
      </c>
      <c r="AX4" s="143" t="str">
        <f ca="1">IF(AX2="土","",IF(AX2="日","",IF(にこサポ!E22="",10,0)))</f>
        <v/>
      </c>
      <c r="AY4" s="143">
        <f ca="1">IF(AY2="土","",IF(AY2="日","",IF(にこサポ!F22="",10,0)))</f>
        <v>10</v>
      </c>
      <c r="AZ4" s="143">
        <f ca="1">IF(AZ2="土","",IF(AZ2="日","",IF(にこサポ!G22="",10,0)))</f>
        <v>10</v>
      </c>
      <c r="BA4" s="143">
        <f ca="1">IF(BA2="土","",IF(BA2="日","",IF(にこサポ!H22="",10,0)))</f>
        <v>10</v>
      </c>
      <c r="BB4" s="143">
        <f ca="1">IF(BB2="土","",IF(BB2="日","",IF(にこサポ!I22="",10,0)))</f>
        <v>10</v>
      </c>
      <c r="BC4" s="143">
        <f ca="1">IF(BC2="土","",IF(BC2="日","",IF(にこサポ!J22="",10,0)))</f>
        <v>10</v>
      </c>
      <c r="BD4" s="143" t="str">
        <f ca="1">IF(BD2="土","",IF(BD2="日","",IF(にこサポ!K22="",10,0)))</f>
        <v/>
      </c>
      <c r="BE4" s="143" t="str">
        <f ca="1">IF(BE2="土","",IF(BE2="日","",IF(にこサポ!L22="",10,0)))</f>
        <v/>
      </c>
      <c r="BF4" s="143">
        <f ca="1">IF(BF2="土","",IF(BF2="日","",IF(にこサポ!M22="",10,0)))</f>
        <v>10</v>
      </c>
      <c r="BG4" s="143">
        <f ca="1">IF(BG2="土","",IF(BG2="日","",IF(にこサポ!N22="",10,0)))</f>
        <v>10</v>
      </c>
      <c r="BH4" s="143">
        <f ca="1">IF(BH2="土","",IF(BH2="日","",IF(にこサポ!O22="",10,0)))</f>
        <v>10</v>
      </c>
      <c r="BI4" s="143">
        <f ca="1">IF(BI2="土","",IF(BI2="日","",IF(にこサポ!P22="",10,0)))</f>
        <v>10</v>
      </c>
      <c r="BJ4" s="143">
        <f ca="1">IF(BJ2="土","",IF(BJ2="日","",IF(にこサポ!Q22="",10,0)))</f>
        <v>10</v>
      </c>
      <c r="BK4" s="143" t="str">
        <f ca="1">IF(BK2="土","",IF(BK2="日","",IF(にこサポ!R22="",10,0)))</f>
        <v/>
      </c>
      <c r="BL4" s="143">
        <f ca="1">IF(BL2="土","",IF(BL2="日","",IF(にこサポ!B28="",10,0)))</f>
        <v>10</v>
      </c>
      <c r="BM4" s="143">
        <f ca="1">IF(BM2="土","",IF(BM2="日","",IF(にこサポ!C28="",10,0)))</f>
        <v>10</v>
      </c>
      <c r="BN4" s="143">
        <f ca="1">IF(BN2="土","",IF(BN2="日","",IF(にこサポ!D28="",10,0)))</f>
        <v>10</v>
      </c>
      <c r="BO4" s="143" t="str">
        <f ca="1">IF(BO2="土","",IF(BO2="日","",IF(にこサポ!E28="",10,0)))</f>
        <v/>
      </c>
      <c r="BP4" s="143" t="str">
        <f ca="1">IF(BP2="土","",IF(BP2="日","",IF(にこサポ!F28="",10,0)))</f>
        <v/>
      </c>
      <c r="BQ4" s="143">
        <f ca="1">IF(BQ2="土","",IF(BQ2="日","",IF(にこサポ!G28="",10,0)))</f>
        <v>10</v>
      </c>
      <c r="BR4" s="143">
        <f ca="1">IF(BR2="土","",IF(BR2="日","",IF(にこサポ!H28="",10,0)))</f>
        <v>10</v>
      </c>
      <c r="BS4" s="143">
        <f ca="1">IF(BS2="土","",IF(BS2="日","",IF(にこサポ!I28="",10,0)))</f>
        <v>10</v>
      </c>
      <c r="BT4" s="143">
        <f ca="1">IF(BT2="土","",IF(BT2="日","",IF(にこサポ!J28="",10,0)))</f>
        <v>10</v>
      </c>
      <c r="BU4" s="143">
        <f ca="1">IF(BU2="土","",IF(BU2="日","",IF(にこサポ!K28="",10,0)))</f>
        <v>10</v>
      </c>
      <c r="BV4" s="143" t="str">
        <f ca="1">IF(BV2="土","",IF(BV2="日","",IF(にこサポ!L28="",10,0)))</f>
        <v/>
      </c>
      <c r="BW4" s="143" t="str">
        <f ca="1">IF(BW2="土","",IF(BW2="日","",IF(にこサポ!M28="",10,0)))</f>
        <v/>
      </c>
      <c r="BX4" s="143">
        <f ca="1">IF(BX2="土","",IF(BX2="日","",IF(にこサポ!N28="",10,0)))</f>
        <v>10</v>
      </c>
      <c r="BY4" s="143">
        <f ca="1">IF(BY2="土","",IF(BY2="日","",IF(にこサポ!O28="",10,0)))</f>
        <v>10</v>
      </c>
      <c r="BZ4" s="143">
        <f ca="1">IF(BZ2="土","",IF(BZ2="日","",IF(にこサポ!P28="",10,0)))</f>
        <v>10</v>
      </c>
      <c r="CA4" s="143">
        <f ca="1">IF(CA2="土","",IF(CA2="日","",IF(にこサポ!Q28="",10,0)))</f>
        <v>10</v>
      </c>
      <c r="CB4" s="143">
        <f ca="1">IF(CB2="土","",IF(CB2="日","",IF(にこサポ!R28="",10,0)))</f>
        <v>10</v>
      </c>
      <c r="CC4" s="143" t="str">
        <f ca="1">IF(CC2="土","",IF(CC2="日","",IF(にこサポ!S28="",10,0)))</f>
        <v/>
      </c>
      <c r="CD4" s="143" t="str">
        <f ca="1">IF(CD2="土","",IF(CD2="日","",IF(にこサポ!T28="",10,0)))</f>
        <v/>
      </c>
      <c r="CE4" s="143">
        <f ca="1">IF(CE2="土","",IF(CE2="日","",IF(にこサポ!U28="",10,0)))</f>
        <v>10</v>
      </c>
      <c r="CH4" s="143">
        <f ca="1">IF(CH2="土","",IF(CH2="日","",IF(にこサポ!X28="",10,0)))</f>
        <v>10</v>
      </c>
      <c r="CI4" s="143">
        <f ca="1">IF(CI2="土","",IF(CI2="日","",IF(にこサポ!Y28="",10,0)))</f>
        <v>10</v>
      </c>
      <c r="CJ4" s="143" t="str">
        <f ca="1">IF(CJ2="土","",IF(CJ2="日","",IF(にこサポ!Z28="",10,0)))</f>
        <v/>
      </c>
      <c r="CK4" s="143" t="str">
        <f ca="1">IF(CK2="土","",IF(CK2="日","",IF(にこサポ!AA28="",10,0)))</f>
        <v/>
      </c>
      <c r="CL4" s="143">
        <f ca="1">IF(CL2="土","",IF(CL2="日","",IF(にこサポ!AB28="",10,0)))</f>
        <v>10</v>
      </c>
      <c r="CM4" s="143">
        <f ca="1">IF(CM2="土","",IF(CM2="日","",IF(にこサポ!AC28="",10,0)))</f>
        <v>10</v>
      </c>
      <c r="CN4" s="143">
        <f ca="1">IF(CN2="土","",IF(CN2="日","",IF(にこサポ!AD28="",10,0)))</f>
        <v>10</v>
      </c>
      <c r="CO4" s="143">
        <f ca="1">IF(CO2="土","",IF(CO2="日","",IF(にこサポ!AE28="",10,0)))</f>
        <v>10</v>
      </c>
    </row>
    <row r="5" spans="1:96">
      <c r="A5" s="143" t="str">
        <f>'1ページ'!O3</f>
        <v/>
      </c>
      <c r="B5" t="str">
        <f>'1ページ'!C3</f>
        <v>選択してください。</v>
      </c>
      <c r="C5" t="str">
        <f>IF(にこサポ!T4="","",にこサポ!T4)</f>
        <v/>
      </c>
      <c r="E5" s="143" t="str">
        <f ca="1">IF(SUM(E3:E4)=11,"全",IF(SUM(E3:E4)=10,"P",IF(SUM(E3:E4)=1,"A","ー")))</f>
        <v>全</v>
      </c>
      <c r="F5" s="143" t="str">
        <f t="shared" ref="F5:BQ5" ca="1" si="4">IF(SUM(F3:F4)=11,"全",IF(SUM(F3:F4)=10,"P",IF(SUM(F3:F4)=1,"A","ー")))</f>
        <v>全</v>
      </c>
      <c r="G5" s="143" t="str">
        <f t="shared" ca="1" si="4"/>
        <v>ー</v>
      </c>
      <c r="H5" s="143" t="str">
        <f t="shared" ca="1" si="4"/>
        <v>ー</v>
      </c>
      <c r="I5" s="143" t="str">
        <f t="shared" ca="1" si="4"/>
        <v>全</v>
      </c>
      <c r="J5" s="143" t="str">
        <f t="shared" ca="1" si="4"/>
        <v>全</v>
      </c>
      <c r="K5" s="143" t="str">
        <f t="shared" ca="1" si="4"/>
        <v>全</v>
      </c>
      <c r="L5" s="143" t="str">
        <f t="shared" ca="1" si="4"/>
        <v>全</v>
      </c>
      <c r="M5" s="143" t="str">
        <f t="shared" ca="1" si="4"/>
        <v>全</v>
      </c>
      <c r="N5" s="143" t="str">
        <f t="shared" ca="1" si="4"/>
        <v>ー</v>
      </c>
      <c r="O5" s="143" t="str">
        <f t="shared" ca="1" si="4"/>
        <v>ー</v>
      </c>
      <c r="P5" s="143" t="str">
        <f t="shared" ca="1" si="4"/>
        <v>全</v>
      </c>
      <c r="Q5" s="143" t="str">
        <f t="shared" ca="1" si="4"/>
        <v>全</v>
      </c>
      <c r="R5" s="143" t="str">
        <f t="shared" ca="1" si="4"/>
        <v>全</v>
      </c>
      <c r="S5" s="143" t="str">
        <f t="shared" ca="1" si="4"/>
        <v>全</v>
      </c>
      <c r="T5" s="143" t="str">
        <f t="shared" ca="1" si="4"/>
        <v>全</v>
      </c>
      <c r="U5" s="143" t="str">
        <f t="shared" ca="1" si="4"/>
        <v>ー</v>
      </c>
      <c r="V5" s="143" t="str">
        <f t="shared" ca="1" si="4"/>
        <v>ー</v>
      </c>
      <c r="W5" s="143" t="str">
        <f t="shared" ca="1" si="4"/>
        <v>全</v>
      </c>
      <c r="X5" s="143" t="str">
        <f t="shared" ca="1" si="4"/>
        <v>全</v>
      </c>
      <c r="Y5" s="143" t="str">
        <f t="shared" ca="1" si="4"/>
        <v>全</v>
      </c>
      <c r="Z5" s="143" t="str">
        <f t="shared" ca="1" si="4"/>
        <v>全</v>
      </c>
      <c r="AA5" s="143" t="str">
        <f t="shared" ca="1" si="4"/>
        <v>全</v>
      </c>
      <c r="AB5" s="143" t="str">
        <f t="shared" ca="1" si="4"/>
        <v>ー</v>
      </c>
      <c r="AC5" s="143" t="str">
        <f t="shared" ca="1" si="4"/>
        <v>ー</v>
      </c>
      <c r="AD5" s="143" t="str">
        <f t="shared" ca="1" si="4"/>
        <v>全</v>
      </c>
      <c r="AE5" s="143" t="str">
        <f t="shared" ca="1" si="4"/>
        <v>全</v>
      </c>
      <c r="AF5" s="143" t="str">
        <f t="shared" ca="1" si="4"/>
        <v>全</v>
      </c>
      <c r="AG5" s="143" t="str">
        <f t="shared" ca="1" si="4"/>
        <v>全</v>
      </c>
      <c r="AH5" s="143" t="str">
        <f t="shared" ca="1" si="4"/>
        <v>全</v>
      </c>
      <c r="AI5" s="143" t="str">
        <f t="shared" ca="1" si="4"/>
        <v>ー</v>
      </c>
      <c r="AJ5" s="143" t="str">
        <f t="shared" ca="1" si="4"/>
        <v>ー</v>
      </c>
      <c r="AK5" s="143" t="str">
        <f t="shared" ca="1" si="4"/>
        <v>全</v>
      </c>
      <c r="AL5" s="143" t="str">
        <f t="shared" ca="1" si="4"/>
        <v>全</v>
      </c>
      <c r="AM5" s="143" t="str">
        <f t="shared" ca="1" si="4"/>
        <v>全</v>
      </c>
      <c r="AN5" s="143" t="str">
        <f t="shared" ca="1" si="4"/>
        <v>全</v>
      </c>
      <c r="AO5" s="143" t="str">
        <f t="shared" ca="1" si="4"/>
        <v>全</v>
      </c>
      <c r="AP5" s="143" t="str">
        <f t="shared" ca="1" si="4"/>
        <v>ー</v>
      </c>
      <c r="AQ5" s="143" t="str">
        <f t="shared" ca="1" si="4"/>
        <v>ー</v>
      </c>
      <c r="AR5" s="143" t="str">
        <f t="shared" ca="1" si="4"/>
        <v>全</v>
      </c>
      <c r="AS5" s="143" t="str">
        <f t="shared" ca="1" si="4"/>
        <v>全</v>
      </c>
      <c r="AT5" s="143" t="str">
        <f t="shared" ca="1" si="4"/>
        <v>全</v>
      </c>
      <c r="AU5" s="143" t="str">
        <f t="shared" ca="1" si="4"/>
        <v>全</v>
      </c>
      <c r="AV5" s="143" t="str">
        <f t="shared" ca="1" si="4"/>
        <v>全</v>
      </c>
      <c r="AW5" s="143" t="str">
        <f t="shared" ca="1" si="4"/>
        <v>ー</v>
      </c>
      <c r="AX5" s="143" t="str">
        <f t="shared" ca="1" si="4"/>
        <v>ー</v>
      </c>
      <c r="AY5" s="143" t="str">
        <f t="shared" ca="1" si="4"/>
        <v>全</v>
      </c>
      <c r="AZ5" s="143" t="str">
        <f t="shared" ca="1" si="4"/>
        <v>全</v>
      </c>
      <c r="BA5" s="143" t="str">
        <f t="shared" ca="1" si="4"/>
        <v>全</v>
      </c>
      <c r="BB5" s="143" t="str">
        <f t="shared" ca="1" si="4"/>
        <v>全</v>
      </c>
      <c r="BC5" s="143" t="str">
        <f t="shared" ca="1" si="4"/>
        <v>全</v>
      </c>
      <c r="BD5" s="143" t="str">
        <f t="shared" ca="1" si="4"/>
        <v>ー</v>
      </c>
      <c r="BE5" s="143" t="str">
        <f t="shared" ca="1" si="4"/>
        <v>ー</v>
      </c>
      <c r="BF5" s="143" t="str">
        <f t="shared" ca="1" si="4"/>
        <v>全</v>
      </c>
      <c r="BG5" s="143" t="str">
        <f t="shared" ca="1" si="4"/>
        <v>全</v>
      </c>
      <c r="BH5" s="143" t="str">
        <f t="shared" ca="1" si="4"/>
        <v>全</v>
      </c>
      <c r="BI5" s="143" t="str">
        <f t="shared" ca="1" si="4"/>
        <v>全</v>
      </c>
      <c r="BJ5" s="143" t="str">
        <f t="shared" ca="1" si="4"/>
        <v>全</v>
      </c>
      <c r="BK5" s="143" t="str">
        <f t="shared" ca="1" si="4"/>
        <v>ー</v>
      </c>
      <c r="BL5" s="143" t="str">
        <f t="shared" ca="1" si="4"/>
        <v>全</v>
      </c>
      <c r="BM5" s="143" t="str">
        <f t="shared" ca="1" si="4"/>
        <v>全</v>
      </c>
      <c r="BN5" s="143" t="str">
        <f t="shared" ca="1" si="4"/>
        <v>全</v>
      </c>
      <c r="BO5" s="143" t="str">
        <f t="shared" ca="1" si="4"/>
        <v>ー</v>
      </c>
      <c r="BP5" s="143" t="str">
        <f t="shared" ca="1" si="4"/>
        <v>ー</v>
      </c>
      <c r="BQ5" s="143" t="str">
        <f t="shared" ca="1" si="4"/>
        <v>全</v>
      </c>
      <c r="BR5" s="143" t="str">
        <f t="shared" ref="BR5:CO5" ca="1" si="5">IF(SUM(BR3:BR4)=11,"全",IF(SUM(BR3:BR4)=10,"P",IF(SUM(BR3:BR4)=1,"A","ー")))</f>
        <v>全</v>
      </c>
      <c r="BS5" s="143" t="str">
        <f t="shared" ca="1" si="5"/>
        <v>全</v>
      </c>
      <c r="BT5" s="143" t="str">
        <f t="shared" ca="1" si="5"/>
        <v>全</v>
      </c>
      <c r="BU5" s="143" t="str">
        <f t="shared" ca="1" si="5"/>
        <v>全</v>
      </c>
      <c r="BV5" s="143" t="str">
        <f t="shared" ca="1" si="5"/>
        <v>ー</v>
      </c>
      <c r="BW5" s="143" t="str">
        <f t="shared" ca="1" si="5"/>
        <v>ー</v>
      </c>
      <c r="BX5" s="143" t="str">
        <f t="shared" ca="1" si="5"/>
        <v>全</v>
      </c>
      <c r="BY5" s="143" t="str">
        <f t="shared" ca="1" si="5"/>
        <v>全</v>
      </c>
      <c r="BZ5" s="143" t="str">
        <f t="shared" ca="1" si="5"/>
        <v>全</v>
      </c>
      <c r="CA5" s="143" t="str">
        <f t="shared" ca="1" si="5"/>
        <v>全</v>
      </c>
      <c r="CB5" s="143" t="str">
        <f t="shared" ca="1" si="5"/>
        <v>全</v>
      </c>
      <c r="CC5" s="143" t="str">
        <f t="shared" ca="1" si="5"/>
        <v>ー</v>
      </c>
      <c r="CD5" s="143" t="str">
        <f t="shared" ca="1" si="5"/>
        <v>ー</v>
      </c>
      <c r="CE5" s="143" t="str">
        <f t="shared" ca="1" si="5"/>
        <v>全</v>
      </c>
      <c r="CF5" s="143" t="str">
        <f t="shared" si="5"/>
        <v>ー</v>
      </c>
      <c r="CG5" s="143" t="str">
        <f t="shared" si="5"/>
        <v>ー</v>
      </c>
      <c r="CH5" s="143" t="str">
        <f t="shared" ca="1" si="5"/>
        <v>全</v>
      </c>
      <c r="CI5" s="143" t="str">
        <f t="shared" ca="1" si="5"/>
        <v>全</v>
      </c>
      <c r="CJ5" s="143" t="str">
        <f t="shared" ca="1" si="5"/>
        <v>ー</v>
      </c>
      <c r="CK5" s="143" t="str">
        <f t="shared" ca="1" si="5"/>
        <v>ー</v>
      </c>
      <c r="CL5" s="143" t="str">
        <f t="shared" ca="1" si="5"/>
        <v>全</v>
      </c>
      <c r="CM5" s="143" t="str">
        <f t="shared" ca="1" si="5"/>
        <v>全</v>
      </c>
      <c r="CN5" s="143" t="str">
        <f t="shared" ca="1" si="5"/>
        <v>全</v>
      </c>
      <c r="CO5" s="143" t="str">
        <f t="shared" ca="1" si="5"/>
        <v>全</v>
      </c>
    </row>
  </sheetData>
  <phoneticPr fontId="15"/>
  <conditionalFormatting sqref="E2:CO2">
    <cfRule type="expression" dxfId="7" priority="8">
      <formula>COUNTIF(祝日,E1)=1</formula>
    </cfRule>
    <cfRule type="expression" dxfId="6" priority="9">
      <formula>WEEKDAY(E1)=7</formula>
    </cfRule>
    <cfRule type="expression" dxfId="5" priority="10">
      <formula>WEEKDAY(E1)=1</formula>
    </cfRule>
  </conditionalFormatting>
  <conditionalFormatting sqref="E3:CO3">
    <cfRule type="expression" dxfId="4" priority="3">
      <formula>WEEKDAY(E1)=7</formula>
    </cfRule>
    <cfRule type="expression" dxfId="3" priority="4">
      <formula>WEEKDAY(E1)=1</formula>
    </cfRule>
    <cfRule type="expression" dxfId="2" priority="5">
      <formula>COUNTIF(祝日,E1) &gt;=1</formula>
    </cfRule>
  </conditionalFormatting>
  <conditionalFormatting sqref="E4:CO4">
    <cfRule type="expression" dxfId="1" priority="1">
      <formula>E2="日"</formula>
    </cfRule>
    <cfRule type="expression" dxfId="0" priority="2">
      <formula>E2="土"</formula>
    </cfRule>
  </conditionalFormatting>
  <pageMargins left="0.7" right="0.7" top="0.75" bottom="0.75" header="0.3" footer="0.3"/>
  <ignoredErrors>
    <ignoredError sqref="BL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="90" zoomScaleNormal="90" workbookViewId="0">
      <selection activeCell="J17" sqref="J17"/>
    </sheetView>
  </sheetViews>
  <sheetFormatPr defaultRowHeight="18.75"/>
  <cols>
    <col min="1" max="1" width="12.375" customWidth="1"/>
    <col min="5" max="6" width="18.75" customWidth="1"/>
    <col min="7" max="7" width="26" customWidth="1"/>
    <col min="8" max="8" width="15.625" bestFit="1" customWidth="1"/>
    <col min="12" max="12" width="9.25" bestFit="1" customWidth="1"/>
  </cols>
  <sheetData>
    <row r="1" spans="1:18">
      <c r="A1" s="161" t="s">
        <v>389</v>
      </c>
    </row>
    <row r="2" spans="1:18">
      <c r="A2" s="162">
        <f ca="1">TODAY()</f>
        <v>44278</v>
      </c>
      <c r="B2" t="s">
        <v>388</v>
      </c>
      <c r="C2" s="175" t="str">
        <f ca="1">TEXT(A2,"yyyy")&amp;"年度"</f>
        <v>2021年度</v>
      </c>
      <c r="D2" s="175" t="str">
        <f ca="1">TEXT(A2,"ggge")</f>
        <v>令和3</v>
      </c>
      <c r="E2" s="175" t="str">
        <f ca="1">D2&amp;"("&amp;TEXT(A2,"yyyy")&amp;")年度"</f>
        <v>令和3(2021)年度</v>
      </c>
      <c r="F2" s="175" t="str">
        <f ca="1">TEXT(A2+365,"ggge")&amp;"("&amp;TEXT(A2+365,"yyyy")&amp;")年度"</f>
        <v>令和4(2022)年度</v>
      </c>
      <c r="G2" s="175" t="str">
        <f ca="1">TEXT(A2,"yyy")</f>
        <v>2021</v>
      </c>
    </row>
    <row r="3" spans="1:18" s="160" customFormat="1">
      <c r="A3" s="161" t="s">
        <v>390</v>
      </c>
      <c r="E3" s="160" t="s">
        <v>402</v>
      </c>
      <c r="F3" s="160" t="s">
        <v>403</v>
      </c>
      <c r="G3" s="160" t="s">
        <v>404</v>
      </c>
      <c r="H3" s="160" t="s">
        <v>430</v>
      </c>
      <c r="L3" s="169"/>
    </row>
    <row r="4" spans="1:18">
      <c r="A4" s="176">
        <v>44315</v>
      </c>
      <c r="B4" t="str">
        <f>TEXT(A4,"aaa")</f>
        <v>木</v>
      </c>
      <c r="C4" t="s">
        <v>348</v>
      </c>
      <c r="E4" s="176">
        <v>44361</v>
      </c>
      <c r="F4" s="176">
        <v>44384</v>
      </c>
      <c r="G4" s="176">
        <v>44495</v>
      </c>
      <c r="H4" s="176">
        <v>44350</v>
      </c>
      <c r="K4" s="175" t="str">
        <f>TEXT(E4,"m/d")</f>
        <v>6/14</v>
      </c>
      <c r="L4" s="175" t="s">
        <v>412</v>
      </c>
      <c r="M4" s="175" t="str">
        <f>TEXT(F4,"m/d")</f>
        <v>7/7</v>
      </c>
      <c r="N4" s="175" t="s">
        <v>412</v>
      </c>
      <c r="O4" s="175" t="str">
        <f>TEXT(G4,"m/d")</f>
        <v>10/26</v>
      </c>
      <c r="P4" s="175" t="s">
        <v>412</v>
      </c>
      <c r="Q4" s="175" t="str">
        <f>TEXT(H4,"m/d")</f>
        <v>6/3</v>
      </c>
      <c r="R4" s="175" t="s">
        <v>412</v>
      </c>
    </row>
    <row r="5" spans="1:18">
      <c r="A5" s="176">
        <v>44319</v>
      </c>
      <c r="B5" t="str">
        <f t="shared" ref="B5:B20" si="0">TEXT(A5,"aaa")</f>
        <v>月</v>
      </c>
      <c r="C5" t="s">
        <v>349</v>
      </c>
      <c r="E5" s="176">
        <v>44382</v>
      </c>
      <c r="F5" s="176">
        <v>44440</v>
      </c>
      <c r="G5" s="176">
        <v>44578</v>
      </c>
      <c r="H5" s="176">
        <v>44384</v>
      </c>
      <c r="K5" s="175" t="str">
        <f t="shared" ref="K5:K16" si="1">TEXT(E5,"m/d")</f>
        <v>7/5</v>
      </c>
      <c r="L5" s="175" t="s">
        <v>412</v>
      </c>
      <c r="M5" s="175" t="str">
        <f t="shared" ref="M5:M13" si="2">TEXT(F5,"m/d")</f>
        <v>9/1</v>
      </c>
      <c r="N5" s="175" t="s">
        <v>412</v>
      </c>
      <c r="O5" s="175" t="str">
        <f t="shared" ref="O5:O6" si="3">TEXT(G5,"m/d")</f>
        <v>1/17</v>
      </c>
      <c r="P5" s="175" t="s">
        <v>412</v>
      </c>
      <c r="Q5" s="175" t="str">
        <f t="shared" ref="Q5:Q17" si="4">TEXT(H5,"m/d")</f>
        <v>7/7</v>
      </c>
      <c r="R5" s="175" t="s">
        <v>412</v>
      </c>
    </row>
    <row r="6" spans="1:18">
      <c r="A6" s="176">
        <v>44320</v>
      </c>
      <c r="B6" t="str">
        <f t="shared" si="0"/>
        <v>火</v>
      </c>
      <c r="C6" t="s">
        <v>350</v>
      </c>
      <c r="E6" s="176">
        <v>44383</v>
      </c>
      <c r="F6" s="176">
        <v>44441</v>
      </c>
      <c r="G6" s="176">
        <v>44608</v>
      </c>
      <c r="H6" s="176">
        <v>44411</v>
      </c>
      <c r="K6" s="175" t="str">
        <f t="shared" si="1"/>
        <v>7/6</v>
      </c>
      <c r="L6" s="175" t="s">
        <v>412</v>
      </c>
      <c r="M6" s="175" t="str">
        <f t="shared" si="2"/>
        <v>9/2</v>
      </c>
      <c r="N6" s="175" t="s">
        <v>412</v>
      </c>
      <c r="O6" s="175" t="str">
        <f t="shared" si="3"/>
        <v>2/16</v>
      </c>
      <c r="P6" s="175"/>
      <c r="Q6" s="175" t="str">
        <f t="shared" si="4"/>
        <v>8/3</v>
      </c>
      <c r="R6" s="175" t="s">
        <v>412</v>
      </c>
    </row>
    <row r="7" spans="1:18">
      <c r="A7" s="176">
        <v>44321</v>
      </c>
      <c r="B7" t="str">
        <f t="shared" si="0"/>
        <v>水</v>
      </c>
      <c r="C7" t="s">
        <v>351</v>
      </c>
      <c r="E7" s="176">
        <v>44396</v>
      </c>
      <c r="F7" s="176">
        <v>44455</v>
      </c>
      <c r="G7" s="176"/>
      <c r="H7" s="176">
        <v>44434</v>
      </c>
      <c r="K7" s="175" t="str">
        <f t="shared" si="1"/>
        <v>7/19</v>
      </c>
      <c r="L7" s="175" t="s">
        <v>412</v>
      </c>
      <c r="M7" s="175" t="str">
        <f t="shared" si="2"/>
        <v>9/16</v>
      </c>
      <c r="N7" s="175" t="s">
        <v>412</v>
      </c>
      <c r="O7" s="175"/>
      <c r="P7" s="175"/>
      <c r="Q7" s="175" t="str">
        <f t="shared" si="4"/>
        <v>8/26</v>
      </c>
      <c r="R7" s="175" t="s">
        <v>412</v>
      </c>
    </row>
    <row r="8" spans="1:18">
      <c r="A8" s="176">
        <v>44399</v>
      </c>
      <c r="B8" t="str">
        <f t="shared" si="0"/>
        <v>木</v>
      </c>
      <c r="C8" t="s">
        <v>352</v>
      </c>
      <c r="E8" s="176">
        <v>44480</v>
      </c>
      <c r="F8" s="176">
        <v>44505</v>
      </c>
      <c r="G8" s="176"/>
      <c r="H8" s="176">
        <v>44441</v>
      </c>
      <c r="K8" s="175" t="str">
        <f t="shared" si="1"/>
        <v>10/11</v>
      </c>
      <c r="L8" s="175" t="s">
        <v>412</v>
      </c>
      <c r="M8" s="175" t="str">
        <f t="shared" si="2"/>
        <v>11/5</v>
      </c>
      <c r="N8" s="175" t="s">
        <v>412</v>
      </c>
      <c r="O8" s="175"/>
      <c r="P8" s="175"/>
      <c r="Q8" s="175" t="str">
        <f t="shared" si="4"/>
        <v>9/2</v>
      </c>
      <c r="R8" s="175" t="s">
        <v>412</v>
      </c>
    </row>
    <row r="9" spans="1:18">
      <c r="A9" s="176">
        <v>44400</v>
      </c>
      <c r="B9" t="str">
        <f t="shared" si="0"/>
        <v>金</v>
      </c>
      <c r="C9" t="s">
        <v>353</v>
      </c>
      <c r="E9" s="176">
        <v>44487</v>
      </c>
      <c r="F9" s="176">
        <v>44532</v>
      </c>
      <c r="G9" s="176"/>
      <c r="H9" s="176">
        <v>44469</v>
      </c>
      <c r="K9" s="175" t="str">
        <f t="shared" si="1"/>
        <v>10/18</v>
      </c>
      <c r="L9" s="175" t="s">
        <v>412</v>
      </c>
      <c r="M9" s="175" t="str">
        <f t="shared" si="2"/>
        <v>12/2</v>
      </c>
      <c r="N9" s="175" t="s">
        <v>412</v>
      </c>
      <c r="O9" s="175"/>
      <c r="P9" s="175"/>
      <c r="Q9" s="175" t="str">
        <f t="shared" si="4"/>
        <v>9/30</v>
      </c>
      <c r="R9" s="175" t="s">
        <v>412</v>
      </c>
    </row>
    <row r="10" spans="1:18">
      <c r="A10" s="176">
        <v>44416</v>
      </c>
      <c r="B10" t="str">
        <f t="shared" si="0"/>
        <v>日</v>
      </c>
      <c r="C10" t="s">
        <v>354</v>
      </c>
      <c r="E10" s="176">
        <v>44494</v>
      </c>
      <c r="F10" s="176">
        <v>44533</v>
      </c>
      <c r="G10" s="176"/>
      <c r="H10" s="176">
        <v>44481</v>
      </c>
      <c r="K10" s="175" t="str">
        <f t="shared" si="1"/>
        <v>10/25</v>
      </c>
      <c r="L10" s="175" t="s">
        <v>412</v>
      </c>
      <c r="M10" s="175" t="str">
        <f t="shared" si="2"/>
        <v>12/3</v>
      </c>
      <c r="N10" s="175" t="s">
        <v>412</v>
      </c>
      <c r="O10" s="175"/>
      <c r="P10" s="175"/>
      <c r="Q10" s="175" t="str">
        <f t="shared" si="4"/>
        <v>10/12</v>
      </c>
      <c r="R10" s="175" t="s">
        <v>412</v>
      </c>
    </row>
    <row r="11" spans="1:18">
      <c r="A11" s="176">
        <v>44417</v>
      </c>
      <c r="B11" t="str">
        <f t="shared" si="0"/>
        <v>月</v>
      </c>
      <c r="C11" t="s">
        <v>376</v>
      </c>
      <c r="E11" s="176">
        <v>44515</v>
      </c>
      <c r="F11" s="176">
        <v>44574</v>
      </c>
      <c r="G11" s="176"/>
      <c r="H11" s="176">
        <v>44504</v>
      </c>
      <c r="K11" s="175" t="str">
        <f t="shared" si="1"/>
        <v>11/15</v>
      </c>
      <c r="L11" s="175" t="s">
        <v>412</v>
      </c>
      <c r="M11" s="175" t="str">
        <f t="shared" si="2"/>
        <v>1/13</v>
      </c>
      <c r="N11" s="175" t="s">
        <v>412</v>
      </c>
      <c r="O11" s="175"/>
      <c r="P11" s="175"/>
      <c r="Q11" s="175" t="str">
        <f t="shared" si="4"/>
        <v>11/4</v>
      </c>
      <c r="R11" s="175" t="s">
        <v>412</v>
      </c>
    </row>
    <row r="12" spans="1:18">
      <c r="A12" s="176">
        <v>44459</v>
      </c>
      <c r="B12" t="str">
        <f t="shared" si="0"/>
        <v>月</v>
      </c>
      <c r="C12" t="s">
        <v>355</v>
      </c>
      <c r="E12" s="176">
        <v>44547</v>
      </c>
      <c r="F12" s="176">
        <v>44608</v>
      </c>
      <c r="G12" s="176"/>
      <c r="H12" s="176">
        <v>44519</v>
      </c>
      <c r="K12" s="175" t="str">
        <f t="shared" si="1"/>
        <v>12/17</v>
      </c>
      <c r="L12" s="175" t="s">
        <v>412</v>
      </c>
      <c r="M12" s="175" t="str">
        <f t="shared" si="2"/>
        <v>2/16</v>
      </c>
      <c r="N12" s="175" t="s">
        <v>412</v>
      </c>
      <c r="O12" s="175"/>
      <c r="P12" s="175"/>
      <c r="Q12" s="175" t="str">
        <f t="shared" si="4"/>
        <v>11/19</v>
      </c>
      <c r="R12" s="175" t="s">
        <v>412</v>
      </c>
    </row>
    <row r="13" spans="1:18">
      <c r="A13" s="176">
        <v>44462</v>
      </c>
      <c r="B13" t="str">
        <f t="shared" si="0"/>
        <v>木</v>
      </c>
      <c r="C13" t="s">
        <v>356</v>
      </c>
      <c r="E13" s="176">
        <v>44573</v>
      </c>
      <c r="F13" s="176">
        <v>44609</v>
      </c>
      <c r="G13" s="176"/>
      <c r="H13" s="176">
        <v>44530</v>
      </c>
      <c r="K13" s="175" t="str">
        <f t="shared" si="1"/>
        <v>1/12</v>
      </c>
      <c r="L13" s="175" t="s">
        <v>412</v>
      </c>
      <c r="M13" s="175" t="str">
        <f t="shared" si="2"/>
        <v>2/17</v>
      </c>
      <c r="N13" s="175"/>
      <c r="O13" s="175"/>
      <c r="P13" s="175"/>
      <c r="Q13" s="175" t="str">
        <f t="shared" si="4"/>
        <v>11/30</v>
      </c>
      <c r="R13" s="175" t="s">
        <v>412</v>
      </c>
    </row>
    <row r="14" spans="1:18">
      <c r="A14" s="176">
        <v>44503</v>
      </c>
      <c r="B14" t="str">
        <f t="shared" si="0"/>
        <v>水</v>
      </c>
      <c r="C14" t="s">
        <v>357</v>
      </c>
      <c r="E14" s="176">
        <v>44579</v>
      </c>
      <c r="F14" s="176"/>
      <c r="G14" s="176"/>
      <c r="H14" s="176">
        <v>44532</v>
      </c>
      <c r="K14" s="175" t="str">
        <f t="shared" si="1"/>
        <v>1/18</v>
      </c>
      <c r="L14" s="175" t="s">
        <v>412</v>
      </c>
      <c r="M14" s="175"/>
      <c r="N14" s="175"/>
      <c r="O14" s="175"/>
      <c r="P14" s="175"/>
      <c r="Q14" s="175" t="str">
        <f t="shared" si="4"/>
        <v>12/2</v>
      </c>
      <c r="R14" s="175" t="s">
        <v>412</v>
      </c>
    </row>
    <row r="15" spans="1:18">
      <c r="A15" s="176">
        <v>44523</v>
      </c>
      <c r="B15" t="str">
        <f t="shared" si="0"/>
        <v>火</v>
      </c>
      <c r="C15" t="s">
        <v>358</v>
      </c>
      <c r="E15" s="176">
        <v>44607</v>
      </c>
      <c r="F15" s="176"/>
      <c r="G15" s="176"/>
      <c r="H15" s="176">
        <v>44572</v>
      </c>
      <c r="K15" s="175" t="str">
        <f t="shared" si="1"/>
        <v>2/15</v>
      </c>
      <c r="L15" s="175" t="s">
        <v>412</v>
      </c>
      <c r="M15" s="175"/>
      <c r="N15" s="175"/>
      <c r="O15" s="175"/>
      <c r="P15" s="175"/>
      <c r="Q15" s="175" t="str">
        <f t="shared" si="4"/>
        <v>1/11</v>
      </c>
      <c r="R15" s="175" t="s">
        <v>412</v>
      </c>
    </row>
    <row r="16" spans="1:18">
      <c r="A16" s="176">
        <v>44562</v>
      </c>
      <c r="B16" t="str">
        <f t="shared" si="0"/>
        <v>土</v>
      </c>
      <c r="C16" t="s">
        <v>359</v>
      </c>
      <c r="E16" s="176">
        <v>44614</v>
      </c>
      <c r="F16" s="176"/>
      <c r="G16" s="176"/>
      <c r="H16" s="176">
        <v>44594</v>
      </c>
      <c r="K16" s="175" t="str">
        <f t="shared" si="1"/>
        <v>2/22</v>
      </c>
      <c r="L16" s="175"/>
      <c r="M16" s="175"/>
      <c r="N16" s="175"/>
      <c r="O16" s="175"/>
      <c r="P16" s="175"/>
      <c r="Q16" s="175" t="str">
        <f t="shared" si="4"/>
        <v>2/2</v>
      </c>
      <c r="R16" s="175" t="s">
        <v>412</v>
      </c>
    </row>
    <row r="17" spans="1:18">
      <c r="A17" s="176">
        <v>44571</v>
      </c>
      <c r="B17" t="str">
        <f t="shared" si="0"/>
        <v>月</v>
      </c>
      <c r="C17" t="s">
        <v>360</v>
      </c>
      <c r="E17" s="176"/>
      <c r="F17" s="176"/>
      <c r="G17" s="176"/>
      <c r="H17" s="176">
        <v>44631</v>
      </c>
      <c r="K17" s="175"/>
      <c r="L17" s="175"/>
      <c r="M17" s="175"/>
      <c r="N17" s="175"/>
      <c r="O17" s="175"/>
      <c r="P17" s="175"/>
      <c r="Q17" s="175" t="str">
        <f t="shared" si="4"/>
        <v>3/11</v>
      </c>
      <c r="R17" s="175"/>
    </row>
    <row r="18" spans="1:18">
      <c r="A18" s="176">
        <v>44603</v>
      </c>
      <c r="B18" t="str">
        <f t="shared" si="0"/>
        <v>金</v>
      </c>
      <c r="C18" t="s">
        <v>361</v>
      </c>
      <c r="E18" s="176"/>
      <c r="F18" s="176"/>
      <c r="G18" s="176"/>
      <c r="H18" s="176"/>
      <c r="K18" s="175"/>
      <c r="L18" s="175"/>
      <c r="M18" s="175"/>
      <c r="N18" s="175"/>
      <c r="O18" s="175"/>
      <c r="P18" s="175"/>
      <c r="Q18" s="175"/>
      <c r="R18" s="175"/>
    </row>
    <row r="19" spans="1:18">
      <c r="A19" s="176">
        <v>44615</v>
      </c>
      <c r="B19" t="str">
        <f t="shared" si="0"/>
        <v>水</v>
      </c>
      <c r="C19" t="s">
        <v>362</v>
      </c>
      <c r="E19" s="176"/>
      <c r="F19" s="176"/>
      <c r="G19" s="176"/>
      <c r="H19" s="176"/>
      <c r="K19" s="175"/>
      <c r="L19" s="175"/>
      <c r="M19" s="175"/>
      <c r="N19" s="175"/>
      <c r="O19" s="175"/>
      <c r="P19" s="175"/>
      <c r="Q19" s="175"/>
      <c r="R19" s="175"/>
    </row>
    <row r="20" spans="1:18">
      <c r="A20" s="176">
        <v>44641</v>
      </c>
      <c r="B20" t="str">
        <f t="shared" si="0"/>
        <v>月</v>
      </c>
      <c r="C20" t="s">
        <v>363</v>
      </c>
      <c r="E20" s="176"/>
      <c r="F20" s="176"/>
      <c r="G20" s="176"/>
      <c r="H20" s="176"/>
      <c r="K20" s="175"/>
      <c r="L20" s="175"/>
      <c r="M20" s="175"/>
      <c r="N20" s="175"/>
      <c r="O20" s="175"/>
      <c r="P20" s="175"/>
      <c r="Q20" s="175"/>
      <c r="R20" s="175"/>
    </row>
    <row r="21" spans="1:18">
      <c r="K21" s="175" t="str">
        <f>"（"&amp;K4&amp;K46&amp;L4&amp;K5&amp;L5&amp;K6&amp;L6&amp;K7&amp;L7&amp;K8&amp;L8&amp;K9&amp;L9&amp;K10&amp;L10&amp;K11&amp;L11&amp;K12&amp;L12&amp;K13&amp;L13&amp;K14&amp;L14&amp;K15&amp;L15&amp;K16&amp;"）"</f>
        <v>（6/14,7/5,7/6,7/19,10/11,10/18,10/25,11/15,12/17,1/12,1/18,2/15,2/22）</v>
      </c>
      <c r="L21" s="175"/>
      <c r="M21" s="175" t="str">
        <f>"（"&amp;M4&amp;M46&amp;N4&amp;M5&amp;N5&amp;M6&amp;N6&amp;M7&amp;N7&amp;M8&amp;N8&amp;M9&amp;N9&amp;M10&amp;N10&amp;M11&amp;N11&amp;M12&amp;N12&amp;M13&amp;N13&amp;M14&amp;N14&amp;M15&amp;N15&amp;M16&amp;"）"</f>
        <v>（7/7,9/1,9/2,9/16,11/5,12/2,12/3,1/13,2/16,2/17）</v>
      </c>
      <c r="N21" s="175"/>
      <c r="O21" s="175" t="str">
        <f>"（"&amp;O4&amp;O46&amp;P4&amp;O5&amp;P5&amp;O6&amp;P6&amp;O7&amp;P7&amp;O8&amp;P8&amp;O9&amp;P9&amp;O10&amp;P10&amp;O11&amp;P11&amp;O12&amp;P12&amp;O13&amp;P13&amp;O14&amp;P14&amp;O15&amp;P15&amp;O16&amp;"）"</f>
        <v>（10/26,1/17,2/16）</v>
      </c>
      <c r="P21" s="175"/>
      <c r="Q21" s="175" t="str">
        <f>"（"&amp;Q4&amp;Q46&amp;R4&amp;Q5&amp;R5&amp;Q6&amp;R6&amp;Q7&amp;R7&amp;Q8&amp;R8&amp;Q9&amp;R9&amp;Q10&amp;R10&amp;Q11&amp;R11&amp;Q12&amp;R12&amp;Q13&amp;R13&amp;Q14&amp;R14&amp;Q15&amp;R15&amp;Q16&amp;R16&amp;Q17&amp;"）"</f>
        <v>（6/3,7/7,8/3,8/26,9/2,9/30,10/12,11/4,11/19,11/30,12/2,1/11,2/2,3/11）</v>
      </c>
      <c r="R21" s="175"/>
    </row>
    <row r="25" spans="1:18">
      <c r="A25" t="s">
        <v>397</v>
      </c>
      <c r="B25" t="s">
        <v>398</v>
      </c>
      <c r="C25" t="s">
        <v>399</v>
      </c>
      <c r="E25" t="s">
        <v>400</v>
      </c>
      <c r="F25" t="s">
        <v>401</v>
      </c>
    </row>
    <row r="26" spans="1:18">
      <c r="A26" t="s">
        <v>396</v>
      </c>
      <c r="B26" s="177">
        <v>44348</v>
      </c>
      <c r="C26" s="177">
        <v>44255</v>
      </c>
      <c r="E26" s="174">
        <f>B26</f>
        <v>44348</v>
      </c>
      <c r="F26" s="174">
        <f>IF(H26&lt;4,DATE(G26+1,H26,I26),DATE(G26,H26,I26))</f>
        <v>44620</v>
      </c>
      <c r="G26" s="175">
        <f>YEAR(C26)</f>
        <v>2021</v>
      </c>
      <c r="H26" s="175">
        <f>MONTH(C26)</f>
        <v>2</v>
      </c>
      <c r="I26" s="175">
        <f>DAY(C26)</f>
        <v>28</v>
      </c>
    </row>
    <row r="27" spans="1:18">
      <c r="A27" t="s">
        <v>405</v>
      </c>
      <c r="B27" s="177">
        <v>44348</v>
      </c>
      <c r="C27" s="177">
        <v>44227</v>
      </c>
      <c r="E27" s="174">
        <f t="shared" ref="E27:E31" si="5">B27</f>
        <v>44348</v>
      </c>
      <c r="F27" s="174">
        <f t="shared" ref="F27:F31" si="6">IF(H27&lt;4,DATE(G27+1,H27,I27),DATE(G27,H27,I27))</f>
        <v>44592</v>
      </c>
      <c r="G27" s="175">
        <f t="shared" ref="G27:G31" si="7">YEAR(C27)</f>
        <v>2021</v>
      </c>
      <c r="H27" s="175">
        <f t="shared" ref="H27:H31" si="8">MONTH(C27)</f>
        <v>1</v>
      </c>
      <c r="I27" s="175">
        <f t="shared" ref="I27:I31" si="9">DAY(C27)</f>
        <v>31</v>
      </c>
    </row>
    <row r="28" spans="1:18">
      <c r="A28" t="s">
        <v>406</v>
      </c>
      <c r="B28" s="177">
        <v>44348</v>
      </c>
      <c r="C28" s="177">
        <v>44255</v>
      </c>
      <c r="E28" s="174">
        <f t="shared" si="5"/>
        <v>44348</v>
      </c>
      <c r="F28" s="174">
        <f t="shared" si="6"/>
        <v>44620</v>
      </c>
      <c r="G28" s="175">
        <f t="shared" si="7"/>
        <v>2021</v>
      </c>
      <c r="H28" s="175">
        <f t="shared" si="8"/>
        <v>2</v>
      </c>
      <c r="I28" s="175">
        <f t="shared" si="9"/>
        <v>28</v>
      </c>
    </row>
    <row r="29" spans="1:18">
      <c r="A29" t="s">
        <v>407</v>
      </c>
      <c r="B29" s="177">
        <v>44333</v>
      </c>
      <c r="C29" s="177">
        <v>44387</v>
      </c>
      <c r="E29" s="174">
        <f t="shared" si="5"/>
        <v>44333</v>
      </c>
      <c r="F29" s="174">
        <f t="shared" si="6"/>
        <v>44387</v>
      </c>
      <c r="G29" s="175">
        <f t="shared" si="7"/>
        <v>2021</v>
      </c>
      <c r="H29" s="175">
        <f t="shared" si="8"/>
        <v>7</v>
      </c>
      <c r="I29" s="175">
        <f t="shared" si="9"/>
        <v>10</v>
      </c>
    </row>
    <row r="30" spans="1:18">
      <c r="A30" t="s">
        <v>408</v>
      </c>
      <c r="B30" s="177">
        <v>44440</v>
      </c>
      <c r="C30" s="177">
        <v>44227</v>
      </c>
      <c r="E30" s="174">
        <f t="shared" si="5"/>
        <v>44440</v>
      </c>
      <c r="F30" s="174">
        <f t="shared" si="6"/>
        <v>44592</v>
      </c>
      <c r="G30" s="175">
        <f t="shared" si="7"/>
        <v>2021</v>
      </c>
      <c r="H30" s="175">
        <f t="shared" si="8"/>
        <v>1</v>
      </c>
      <c r="I30" s="175">
        <f t="shared" si="9"/>
        <v>31</v>
      </c>
    </row>
    <row r="31" spans="1:18">
      <c r="A31" t="s">
        <v>409</v>
      </c>
      <c r="B31" s="177">
        <v>44348</v>
      </c>
      <c r="C31" s="177">
        <v>44255</v>
      </c>
      <c r="E31" s="174">
        <f t="shared" si="5"/>
        <v>44348</v>
      </c>
      <c r="F31" s="174">
        <f t="shared" si="6"/>
        <v>44620</v>
      </c>
      <c r="G31" s="175">
        <f t="shared" si="7"/>
        <v>2021</v>
      </c>
      <c r="H31" s="175">
        <f t="shared" si="8"/>
        <v>2</v>
      </c>
      <c r="I31" s="175">
        <f t="shared" si="9"/>
        <v>28</v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1ページ</vt:lpstr>
      <vt:lpstr>2ページ</vt:lpstr>
      <vt:lpstr>３ページ</vt:lpstr>
      <vt:lpstr>4ページ</vt:lpstr>
      <vt:lpstr>5ページ</vt:lpstr>
      <vt:lpstr>にこサポ</vt:lpstr>
      <vt:lpstr>入力データ</vt:lpstr>
      <vt:lpstr>にこサポ集計</vt:lpstr>
      <vt:lpstr>作業用シート</vt:lpstr>
      <vt:lpstr>'1ページ'!Print_Area</vt:lpstr>
      <vt:lpstr>'2ページ'!Print_Area</vt:lpstr>
      <vt:lpstr>'３ページ'!Print_Area</vt:lpstr>
      <vt:lpstr>'4ページ'!Print_Area</vt:lpstr>
      <vt:lpstr>'5ページ'!Print_Area</vt:lpstr>
      <vt:lpstr>にこサポ!Print_Area</vt:lpstr>
      <vt:lpstr>学校名</vt:lpstr>
      <vt:lpstr>指導主事会</vt:lpstr>
      <vt:lpstr>祝日</vt:lpstr>
      <vt:lpstr>生徒指導推進会</vt:lpstr>
      <vt:lpstr>特別支援教育担当指導主事会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2021-03-05T05:31:00Z</cp:lastPrinted>
  <dcterms:created xsi:type="dcterms:W3CDTF">2019-07-03T04:22:32Z</dcterms:created>
  <dcterms:modified xsi:type="dcterms:W3CDTF">2021-03-23T02:18:39Z</dcterms:modified>
</cp:coreProperties>
</file>