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Y:\01大田市役所\01政策・総務部\財政課\000_NASデータ\31決算統計\R06\00_諸調査・通知\20260303_令和６年度財政状況資料集の作成等について\03_打ち返し\"/>
    </mc:Choice>
  </mc:AlternateContent>
  <xr:revisionPtr revIDLastSave="0" documentId="13_ncr:1_{164150A6-E932-4DB2-AAF6-151F78EF3CC1}" xr6:coauthVersionLast="45" xr6:coauthVersionMax="45" xr10:uidLastSave="{00000000-0000-0000-0000-000000000000}"/>
  <bookViews>
    <workbookView xWindow="-28920" yWindow="-120" windowWidth="29040" windowHeight="15720" activeTab="2" xr2:uid="{F08007A4-A127-4E03-A8BB-C1B8382AABA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88" i="12" l="1"/>
  <c r="AA68" i="12" l="1"/>
  <c r="AU63" i="12"/>
  <c r="AP63" i="12"/>
  <c r="AA35" i="12"/>
  <c r="AA33" i="12"/>
  <c r="AA32" i="12" l="1"/>
  <c r="AA31" i="12"/>
  <c r="AA30" i="12"/>
  <c r="AA28" i="12"/>
  <c r="AP23" i="12" l="1"/>
  <c r="AA23" i="12"/>
  <c r="V23" i="12"/>
  <c r="Q23" i="12"/>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C37" i="10"/>
  <c r="BE36" i="10"/>
  <c r="CO35" i="10"/>
  <c r="CO36" i="10" s="1"/>
  <c r="BW35" i="10"/>
  <c r="BW36" i="10" s="1"/>
  <c r="BE35" i="10"/>
  <c r="CO34" i="10"/>
  <c r="BW34" i="10"/>
  <c r="C34" i="10"/>
  <c r="C35" i="10" l="1"/>
  <c r="C36" i="10" s="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calcChain>
</file>

<file path=xl/sharedStrings.xml><?xml version="1.0" encoding="utf-8"?>
<sst xmlns="http://schemas.openxmlformats.org/spreadsheetml/2006/main" count="1061" uniqueCount="564">
  <si>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</si>
  <si>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</si>
  <si>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</si>
  <si>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</si>
  <si>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</si>
  <si>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</si>
  <si>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</si>
  <si>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</si>
  <si>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</si>
  <si>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</si>
  <si>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</si>
  <si>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</si>
  <si>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</si>
  <si>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</si>
  <si>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</si>
  <si>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</si>
  <si>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</si>
  <si>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</si>
  <si>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</si>
  <si>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</si>
  <si>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</si>
  <si>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</si>
  <si>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</si>
  <si>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</si>
  <si>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</si>
  <si>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</si>
  <si>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</si>
  <si>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</si>
  <si>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</si>
  <si>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</si>
  <si>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</si>
  <si>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</si>
  <si>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</si>
  <si>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</si>
  <si>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</si>
  <si>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</si>
  <si>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</si>
  <si>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</si>
  <si>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</si>
  <si>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</si>
  <si>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</si>
  <si>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</si>
  <si>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</si>
  <si>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</si>
  <si>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</si>
  <si>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</si>
  <si>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</si>
  <si>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</si>
  <si>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</si>
  <si>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</si>
  <si>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</si>
  <si>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</si>
  <si>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</si>
  <si>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</si>
  <si>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</si>
  <si>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</si>
  <si>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</si>
  <si>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</si>
  <si>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</si>
  <si>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</si>
  <si>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</si>
  <si>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</si>
  <si>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</si>
  <si>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</si>
  <si>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</si>
  <si>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</si>
  <si>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</si>
  <si>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</si>
  <si>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</si>
  <si>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</si>
  <si>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</si>
  <si>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</si>
  <si>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</si>
  <si>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</si>
  <si>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</si>
  <si>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</si>
  <si>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</si>
  <si>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</si>
  <si>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</si>
  <si>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</si>
  <si>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</si>
  <si>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</si>
  <si>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</si>
  <si>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</si>
  <si>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</si>
  <si>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</si>
  <si>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</si>
  <si>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</si>
  <si>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</si>
  <si>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</si>
  <si>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</si>
  <si>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</si>
  <si>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</si>
  <si>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</si>
  <si>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大田市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</si>
  <si>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</si>
  <si>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</si>
  <si>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</si>
  <si>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</si>
  <si>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</si>
  <si>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</si>
  <si>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</si>
  <si>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</si>
  <si>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</si>
  <si>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</si>
  <si>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</si>
  <si>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</si>
  <si>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</si>
  <si>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</si>
  <si>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</si>
  <si>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</si>
  <si>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</si>
  <si>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</si>
  <si>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</si>
  <si>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</si>
  <si>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</si>
  <si>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</si>
  <si>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</si>
  <si>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</si>
  <si>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</si>
  <si>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</si>
  <si>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</si>
  <si>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</si>
  <si>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</si>
  <si>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</si>
  <si>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</si>
  <si>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</si>
  <si>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</si>
  <si>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</si>
  <si>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</si>
  <si>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</si>
  <si>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</si>
  <si>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</si>
  <si>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</si>
  <si>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</si>
  <si>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</si>
  <si>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</si>
  <si>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</si>
  <si>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</si>
  <si>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</si>
  <si>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</si>
  <si>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</si>
  <si>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5"/>
  </si>
  <si>
    <t>うち日本人(％)</t>
    <phoneticPr fontId="5"/>
  </si>
  <si>
    <t>-2.4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</si>
  <si>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</si>
  <si>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</si>
  <si>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</si>
  <si>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</si>
  <si>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</si>
  <si>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</si>
  <si>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</si>
  <si>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</si>
  <si>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</si>
  <si>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</si>
  <si>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</si>
  <si>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</si>
  <si>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</si>
  <si>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</si>
  <si>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</si>
  <si>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</si>
  <si>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</si>
  <si>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</si>
  <si>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</si>
  <si>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</si>
  <si>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</si>
  <si>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</si>
  <si>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</si>
  <si>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</si>
  <si>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</si>
  <si>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</si>
  <si>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</si>
  <si>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</si>
  <si>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</si>
  <si>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</si>
  <si>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</si>
  <si>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</si>
  <si>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</si>
  <si>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</si>
  <si>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</si>
  <si>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</si>
  <si>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</si>
  <si>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</si>
  <si>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</si>
  <si>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</si>
  <si>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</si>
  <si>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</si>
  <si>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</si>
  <si>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</si>
  <si>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</si>
  <si>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</si>
  <si>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</si>
  <si>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</si>
  <si>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</si>
  <si>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</si>
  <si>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</si>
  <si>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</si>
  <si>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</si>
  <si>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</si>
  <si>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</si>
  <si>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</si>
  <si>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</si>
  <si>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</si>
  <si>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島根県大田市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</si>
  <si>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</si>
  <si>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</si>
  <si>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</si>
  <si>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</si>
  <si>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</si>
  <si>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</si>
  <si>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</si>
  <si>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</si>
  <si>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</si>
  <si>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</si>
  <si>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</si>
  <si>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</si>
  <si>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</si>
  <si>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</si>
  <si>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</si>
  <si>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</si>
  <si>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</si>
  <si>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</si>
  <si>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</si>
  <si>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</si>
  <si>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</si>
  <si>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</si>
  <si>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</si>
  <si>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</si>
  <si>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</si>
  <si>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</si>
  <si>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</si>
  <si>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</si>
  <si>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</si>
  <si>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</si>
  <si>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</si>
  <si>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</si>
  <si>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</si>
  <si>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</si>
  <si>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</si>
  <si>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</si>
  <si>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</si>
  <si>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</si>
  <si>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</si>
  <si>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</si>
  <si>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</si>
  <si>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</si>
  <si>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</si>
  <si>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</si>
  <si>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</si>
  <si>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</si>
  <si>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</si>
  <si>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</si>
  <si>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</si>
  <si>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</si>
  <si>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</si>
  <si>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</si>
  <si>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</si>
  <si>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</si>
  <si>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</si>
  <si>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</si>
  <si>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</si>
  <si>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</si>
  <si>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</si>
  <si>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</si>
  <si>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</si>
  <si>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</si>
  <si>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</si>
  <si>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</si>
  <si>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</si>
  <si>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</si>
  <si>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</si>
  <si>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</si>
  <si>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</si>
  <si>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</si>
  <si>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</si>
  <si>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</si>
  <si>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</si>
  <si>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</si>
  <si>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</si>
  <si>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</si>
  <si>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</si>
  <si>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</si>
  <si>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</si>
  <si>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</si>
  <si>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</si>
  <si>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</si>
  <si>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</si>
  <si>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</si>
  <si>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</si>
  <si>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</si>
  <si>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</si>
  <si>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</si>
  <si>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</si>
  <si>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</si>
  <si>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</si>
  <si>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</si>
  <si>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</si>
  <si>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</si>
  <si>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</si>
  <si>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</si>
  <si>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</si>
  <si>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</si>
  <si>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</si>
  <si>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</si>
  <si>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</si>
  <si>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</si>
  <si>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</si>
  <si>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</si>
  <si>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</si>
  <si>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</si>
  <si>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</si>
  <si>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</si>
  <si>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</si>
  <si>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</si>
  <si>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</si>
  <si>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</si>
  <si>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</si>
  <si>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</si>
  <si>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</si>
  <si>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</si>
  <si>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</si>
  <si>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</si>
  <si>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</si>
  <si>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</si>
  <si>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</si>
  <si>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</si>
  <si>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</si>
  <si>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</si>
  <si>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</si>
  <si>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</si>
  <si>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</si>
  <si>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簡易水道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</si>
  <si>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</si>
  <si>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</si>
  <si>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</si>
  <si>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</si>
  <si>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</si>
  <si>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</si>
  <si>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</si>
  <si>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</si>
  <si>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</si>
  <si>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</si>
  <si>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</si>
  <si>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</si>
  <si>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</si>
  <si>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</si>
  <si>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</si>
  <si>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</si>
  <si>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</si>
  <si>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</si>
  <si>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</si>
  <si>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</si>
  <si>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</si>
  <si>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</si>
  <si>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島根県大田市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</si>
  <si>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</si>
  <si>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</si>
  <si>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</si>
  <si>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</si>
  <si>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</si>
  <si>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</si>
  <si>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</si>
  <si>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</si>
  <si>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</si>
  <si>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</si>
  <si>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</si>
  <si>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</si>
  <si>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</si>
  <si>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</si>
  <si>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</si>
  <si>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</si>
  <si>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</si>
  <si>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</si>
  <si>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</si>
  <si>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</si>
  <si>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簡易給水施設事業特別会計</t>
    <phoneticPr fontId="5"/>
  </si>
  <si>
    <t>大田市駅周辺土地区画整理事業特別会計（普通会計）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</si>
  <si>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</si>
  <si>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</si>
  <si>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</si>
  <si>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</si>
  <si>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</si>
  <si>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</si>
  <si>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</si>
  <si>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</si>
  <si>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</si>
  <si>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</si>
  <si>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</si>
  <si>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</si>
  <si>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</si>
  <si>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</si>
  <si>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国民健康保険診療所事業特別会計</t>
    <phoneticPr fontId="5"/>
  </si>
  <si>
    <t>後期高齢者医療事業特別会計</t>
    <phoneticPr fontId="5"/>
  </si>
  <si>
    <t>介護保険事業特別会計</t>
    <phoneticPr fontId="5"/>
  </si>
  <si>
    <t>大田市水道事業会計</t>
    <phoneticPr fontId="5"/>
  </si>
  <si>
    <t>法適用企業</t>
    <phoneticPr fontId="5"/>
  </si>
  <si>
    <t>大田市病院事業会計</t>
    <phoneticPr fontId="5"/>
  </si>
  <si>
    <t>大田市下水道事業会計</t>
    <phoneticPr fontId="5"/>
  </si>
  <si>
    <t>大田市駅周辺土地区画整理事業特別会計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</si>
  <si>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</si>
  <si>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</si>
  <si>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</si>
  <si>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</si>
  <si>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</si>
  <si>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</si>
  <si>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</si>
  <si>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</si>
  <si>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</si>
  <si>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</si>
  <si>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</si>
  <si>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</si>
  <si>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</si>
  <si>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</si>
  <si>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</si>
  <si>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</si>
  <si>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</si>
  <si>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</si>
  <si>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</si>
  <si>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</si>
  <si>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</si>
  <si>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</si>
  <si>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</si>
  <si>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</si>
  <si>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</si>
  <si>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</si>
  <si>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</si>
  <si>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</si>
  <si>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</si>
  <si>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</si>
  <si>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</si>
  <si>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</si>
  <si>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</si>
  <si>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</si>
  <si>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</si>
  <si>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</si>
  <si>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</si>
  <si>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</si>
  <si>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</si>
  <si>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</si>
  <si>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</si>
  <si>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</si>
  <si>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</si>
  <si>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</si>
  <si>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</si>
  <si>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</si>
  <si>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</si>
  <si>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</si>
  <si>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</si>
  <si>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</si>
  <si>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</si>
  <si>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</si>
  <si>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</si>
  <si>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</si>
  <si>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</si>
  <si>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</si>
  <si>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</si>
  <si>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</si>
  <si>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</si>
  <si>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</si>
  <si>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</si>
  <si>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</si>
  <si>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</si>
  <si>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</si>
  <si>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</si>
  <si>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</si>
  <si>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</si>
  <si>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</si>
  <si>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</si>
  <si>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</si>
  <si>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</si>
  <si>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</si>
  <si>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</si>
  <si>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</si>
  <si>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</si>
  <si>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</si>
  <si>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</si>
  <si>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</si>
  <si>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</si>
  <si>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</si>
  <si>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</si>
  <si>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</si>
  <si>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</si>
  <si>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</si>
  <si>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</si>
  <si>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</si>
  <si>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</si>
  <si>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</si>
  <si>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</si>
  <si>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</si>
  <si>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</si>
  <si>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</si>
  <si>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</si>
  <si>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</si>
  <si>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</si>
  <si>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</si>
  <si>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</si>
  <si>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</si>
  <si>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</si>
  <si>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</si>
  <si>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</si>
  <si>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</si>
  <si>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</si>
  <si>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</si>
  <si>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</si>
  <si>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</si>
  <si>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</si>
  <si>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</si>
  <si>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</si>
  <si>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</si>
  <si>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</si>
  <si>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</si>
  <si>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</si>
  <si>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</si>
  <si>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</si>
  <si>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</si>
  <si>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</si>
  <si>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</si>
  <si>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</si>
  <si>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</si>
  <si>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</si>
  <si>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</si>
  <si>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</si>
  <si>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</si>
  <si>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</si>
  <si>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</si>
  <si>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</si>
  <si>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</si>
  <si>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</si>
  <si>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</si>
  <si>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</si>
  <si>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</si>
  <si>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</si>
  <si>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</si>
  <si>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</si>
  <si>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</si>
  <si>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0.69</t>
  </si>
  <si>
    <t>▲ 1.83</t>
  </si>
  <si>
    <t>大田市病院事業会計</t>
  </si>
  <si>
    <t>一般会計</t>
  </si>
  <si>
    <t>大田市水道事業会計</t>
  </si>
  <si>
    <t>大田市下水道事業会計</t>
  </si>
  <si>
    <t>介護保険事業特別会計</t>
  </si>
  <si>
    <t>国民健康保険事業特別会計</t>
  </si>
  <si>
    <t>後期高齢者医療事業特別会計</t>
  </si>
  <si>
    <t>簡易給水施設事業特別会計</t>
  </si>
  <si>
    <t>その他会計（赤字）</t>
  </si>
  <si>
    <t>その他会計（黒字）</t>
  </si>
  <si>
    <t>R02</t>
    <phoneticPr fontId="5"/>
  </si>
  <si>
    <t>R03</t>
    <phoneticPr fontId="5"/>
  </si>
  <si>
    <t>R04</t>
    <phoneticPr fontId="5"/>
  </si>
  <si>
    <t>R05</t>
    <phoneticPr fontId="5"/>
  </si>
  <si>
    <t>R06</t>
    <phoneticPr fontId="5"/>
  </si>
  <si>
    <t>-</t>
    <phoneticPr fontId="2"/>
  </si>
  <si>
    <t>島根県市町村総合事務組合</t>
    <rPh sb="0" eb="3">
      <t>シマネケン</t>
    </rPh>
    <rPh sb="3" eb="8">
      <t>シチョウソンソウゴウ</t>
    </rPh>
    <rPh sb="8" eb="12">
      <t>ジムクミアイ</t>
    </rPh>
    <phoneticPr fontId="2"/>
  </si>
  <si>
    <t>島根県後期高齢者医療広域連合（後期高齢者医療事業特別会計）</t>
  </si>
  <si>
    <t>島根県後期高齢者医療広域連合（一般会計）</t>
    <rPh sb="15" eb="17">
      <t>イッパン</t>
    </rPh>
    <phoneticPr fontId="2"/>
  </si>
  <si>
    <t>（公財）大田市体育・公園・文化事業団</t>
  </si>
  <si>
    <t>（株）大田ふるさとセンター</t>
  </si>
  <si>
    <t>（公財）シルバーランド振興事業団</t>
  </si>
  <si>
    <t>合併振興基金</t>
  </si>
  <si>
    <t>公共施設総合管理基金</t>
  </si>
  <si>
    <t>まちづくり推進基金</t>
  </si>
  <si>
    <t>石見銀山基金</t>
  </si>
  <si>
    <t>仁摩サンドミュージアム管理基金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</si>
</sst>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69604</c:v>
                </c:pt>
                <c:pt idx="2">
                  <c:v>68410</c:v>
                </c:pt>
                <c:pt idx="3">
                  <c:v>73019</c:v>
                </c:pt>
                <c:pt idx="4">
                  <c:v>76590</c:v>
                </c:pt>
              </c:numCache>
            </c:numRef>
          </c:val>
          <c:smooth val="0"/>
          <c:extLst>
            <c:ext xmlns:c16="http://schemas.microsoft.com/office/drawing/2014/chart" uri="{C3380CC4-5D6E-409C-BE32-E72D297353CC}">
              <c16:uniqueId val="{00000000-D921-40ED-8147-A5DB4F4945B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136198</c:v>
                </c:pt>
                <c:pt idx="1">
                  <c:v>159290</c:v>
                </c:pt>
                <c:pt idx="2">
                  <c:v>88233</c:v>
                </c:pt>
                <c:pt idx="3">
                  <c:v>87757</c:v>
                </c:pt>
                <c:pt idx="4">
                  <c:v>113540</c:v>
                </c:pt>
              </c:numCache>
            </c:numRef>
          </c:val>
          <c:smooth val="0"/>
          <c:extLst>
            <c:ext xmlns:c16="http://schemas.microsoft.com/office/drawing/2014/chart" uri="{C3380CC4-5D6E-409C-BE32-E72D297353CC}">
              <c16:uniqueId val="{00000001-D921-40ED-8147-A5DB4F4945B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2.19</c:v>
                </c:pt>
                <c:pt idx="1">
                  <c:v>6.05</c:v>
                </c:pt>
                <c:pt idx="2">
                  <c:v>4.47</c:v>
                </c:pt>
                <c:pt idx="3">
                  <c:v>3.45</c:v>
                </c:pt>
                <c:pt idx="4">
                  <c:v>3.11</c:v>
                </c:pt>
              </c:numCache>
            </c:numRef>
          </c:val>
          <c:extLst>
            <c:ext xmlns:c16="http://schemas.microsoft.com/office/drawing/2014/chart" uri="{C3380CC4-5D6E-409C-BE32-E72D297353CC}">
              <c16:uniqueId val="{00000000-9835-4A80-9F5F-0CC8275614C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12.11</c:v>
                </c:pt>
                <c:pt idx="1">
                  <c:v>11.87</c:v>
                </c:pt>
                <c:pt idx="2">
                  <c:v>12.38</c:v>
                </c:pt>
                <c:pt idx="3">
                  <c:v>14.6</c:v>
                </c:pt>
                <c:pt idx="4">
                  <c:v>15.96</c:v>
                </c:pt>
              </c:numCache>
            </c:numRef>
          </c:val>
          <c:extLst>
            <c:ext xmlns:c16="http://schemas.microsoft.com/office/drawing/2014/chart" uri="{C3380CC4-5D6E-409C-BE32-E72D297353CC}">
              <c16:uniqueId val="{00000001-9835-4A80-9F5F-0CC8275614C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-0.69</c:v>
                </c:pt>
                <c:pt idx="1">
                  <c:v>3.9</c:v>
                </c:pt>
                <c:pt idx="2">
                  <c:v>-1.83</c:v>
                </c:pt>
                <c:pt idx="3">
                  <c:v>1.23</c:v>
                </c:pt>
                <c:pt idx="4">
                  <c:v>1.45</c:v>
                </c:pt>
              </c:numCache>
            </c:numRef>
          </c:val>
          <c:smooth val="0"/>
          <c:extLst>
            <c:ext xmlns:c16="http://schemas.microsoft.com/office/drawing/2014/chart" uri="{C3380CC4-5D6E-409C-BE32-E72D297353CC}">
              <c16:uniqueId val="{00000002-9835-4A80-9F5F-0CC8275614C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0.01</c:v>
                </c:pt>
                <c:pt idx="4">
                  <c:v>#N/A</c:v>
                </c:pt>
                <c:pt idx="5">
                  <c:v>0</c:v>
                </c:pt>
                <c:pt idx="6">
                  <c:v>#N/A</c:v>
                </c:pt>
                <c:pt idx="7">
                  <c:v>0.57999999999999996</c:v>
                </c:pt>
                <c:pt idx="8">
                  <c:v>#N/A</c:v>
                </c:pt>
                <c:pt idx="9">
                  <c:v>0</c:v>
                </c:pt>
              </c:numCache>
            </c:numRef>
          </c:val>
          <c:extLst>
            <c:ext xmlns:c16="http://schemas.microsoft.com/office/drawing/2014/chart" uri="{C3380CC4-5D6E-409C-BE32-E72D297353CC}">
              <c16:uniqueId val="{00000000-8ED3-432C-9574-BA8E0F486A1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ED3-432C-9574-BA8E0F486A1C}"/>
            </c:ext>
          </c:extLst>
        </c:ser>
        <c:ser>
          <c:idx val="2"/>
          <c:order val="2"/>
          <c:tx>
            <c:strRef>
              <c:f>データシート!$A$29</c:f>
              <c:strCache>
                <c:ptCount val="1"/>
                <c:pt idx="0">
                  <c:v>簡易給水施設事業特別会計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8ED3-432C-9574-BA8E0F486A1C}"/>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0.06</c:v>
                </c:pt>
                <c:pt idx="2">
                  <c:v>#N/A</c:v>
                </c:pt>
                <c:pt idx="3">
                  <c:v>0.06</c:v>
                </c:pt>
                <c:pt idx="4">
                  <c:v>#N/A</c:v>
                </c:pt>
                <c:pt idx="5">
                  <c:v>7.0000000000000007E-2</c:v>
                </c:pt>
                <c:pt idx="6">
                  <c:v>#N/A</c:v>
                </c:pt>
                <c:pt idx="7">
                  <c:v>0.08</c:v>
                </c:pt>
                <c:pt idx="8">
                  <c:v>#N/A</c:v>
                </c:pt>
                <c:pt idx="9">
                  <c:v>0.09</c:v>
                </c:pt>
              </c:numCache>
            </c:numRef>
          </c:val>
          <c:extLst>
            <c:ext xmlns:c16="http://schemas.microsoft.com/office/drawing/2014/chart" uri="{C3380CC4-5D6E-409C-BE32-E72D297353CC}">
              <c16:uniqueId val="{00000003-8ED3-432C-9574-BA8E0F486A1C}"/>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0.45</c:v>
                </c:pt>
                <c:pt idx="2">
                  <c:v>#N/A</c:v>
                </c:pt>
                <c:pt idx="3">
                  <c:v>0.42</c:v>
                </c:pt>
                <c:pt idx="4">
                  <c:v>#N/A</c:v>
                </c:pt>
                <c:pt idx="5">
                  <c:v>0.53</c:v>
                </c:pt>
                <c:pt idx="6">
                  <c:v>#N/A</c:v>
                </c:pt>
                <c:pt idx="7">
                  <c:v>0.44</c:v>
                </c:pt>
                <c:pt idx="8">
                  <c:v>#N/A</c:v>
                </c:pt>
                <c:pt idx="9">
                  <c:v>0.48</c:v>
                </c:pt>
              </c:numCache>
            </c:numRef>
          </c:val>
          <c:extLst>
            <c:ext xmlns:c16="http://schemas.microsoft.com/office/drawing/2014/chart" uri="{C3380CC4-5D6E-409C-BE32-E72D297353CC}">
              <c16:uniqueId val="{00000004-8ED3-432C-9574-BA8E0F486A1C}"/>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0.41</c:v>
                </c:pt>
                <c:pt idx="2">
                  <c:v>#N/A</c:v>
                </c:pt>
                <c:pt idx="3">
                  <c:v>0.87</c:v>
                </c:pt>
                <c:pt idx="4">
                  <c:v>#N/A</c:v>
                </c:pt>
                <c:pt idx="5">
                  <c:v>1.67</c:v>
                </c:pt>
                <c:pt idx="6">
                  <c:v>#N/A</c:v>
                </c:pt>
                <c:pt idx="7">
                  <c:v>1.1599999999999999</c:v>
                </c:pt>
                <c:pt idx="8">
                  <c:v>#N/A</c:v>
                </c:pt>
                <c:pt idx="9">
                  <c:v>1.21</c:v>
                </c:pt>
              </c:numCache>
            </c:numRef>
          </c:val>
          <c:extLst>
            <c:ext xmlns:c16="http://schemas.microsoft.com/office/drawing/2014/chart" uri="{C3380CC4-5D6E-409C-BE32-E72D297353CC}">
              <c16:uniqueId val="{00000005-8ED3-432C-9574-BA8E0F486A1C}"/>
            </c:ext>
          </c:extLst>
        </c:ser>
        <c:ser>
          <c:idx val="6"/>
          <c:order val="6"/>
          <c:tx>
            <c:strRef>
              <c:f>データシート!$A$33</c:f>
              <c:strCache>
                <c:ptCount val="1"/>
                <c:pt idx="0">
                  <c:v>大田市下水道事業会計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0.48</c:v>
                </c:pt>
                <c:pt idx="2">
                  <c:v>#N/A</c:v>
                </c:pt>
                <c:pt idx="3">
                  <c:v>0.52</c:v>
                </c:pt>
                <c:pt idx="4">
                  <c:v>#N/A</c:v>
                </c:pt>
                <c:pt idx="5">
                  <c:v>1.39</c:v>
                </c:pt>
                <c:pt idx="6">
                  <c:v>#N/A</c:v>
                </c:pt>
                <c:pt idx="7">
                  <c:v>1.98</c:v>
                </c:pt>
                <c:pt idx="8">
                  <c:v>#N/A</c:v>
                </c:pt>
                <c:pt idx="9">
                  <c:v>2.38</c:v>
                </c:pt>
              </c:numCache>
            </c:numRef>
          </c:val>
          <c:extLst>
            <c:ext xmlns:c16="http://schemas.microsoft.com/office/drawing/2014/chart" uri="{C3380CC4-5D6E-409C-BE32-E72D297353CC}">
              <c16:uniqueId val="{00000006-8ED3-432C-9574-BA8E0F486A1C}"/>
            </c:ext>
          </c:extLst>
        </c:ser>
        <c:ser>
          <c:idx val="7"/>
          <c:order val="7"/>
          <c:tx>
            <c:strRef>
              <c:f>データシート!$A$34</c:f>
              <c:strCache>
                <c:ptCount val="1"/>
                <c:pt idx="0">
                  <c:v>大田市水道事業会計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4.3600000000000003</c:v>
                </c:pt>
                <c:pt idx="2">
                  <c:v>#N/A</c:v>
                </c:pt>
                <c:pt idx="3">
                  <c:v>4.1399999999999997</c:v>
                </c:pt>
                <c:pt idx="4">
                  <c:v>#N/A</c:v>
                </c:pt>
                <c:pt idx="5">
                  <c:v>3.95</c:v>
                </c:pt>
                <c:pt idx="6">
                  <c:v>#N/A</c:v>
                </c:pt>
                <c:pt idx="7">
                  <c:v>3.33</c:v>
                </c:pt>
                <c:pt idx="8">
                  <c:v>#N/A</c:v>
                </c:pt>
                <c:pt idx="9">
                  <c:v>2.4300000000000002</c:v>
                </c:pt>
              </c:numCache>
            </c:numRef>
          </c:val>
          <c:extLst>
            <c:ext xmlns:c16="http://schemas.microsoft.com/office/drawing/2014/chart" uri="{C3380CC4-5D6E-409C-BE32-E72D297353CC}">
              <c16:uniqueId val="{00000007-8ED3-432C-9574-BA8E0F486A1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2.1800000000000002</c:v>
                </c:pt>
                <c:pt idx="2">
                  <c:v>#N/A</c:v>
                </c:pt>
                <c:pt idx="3">
                  <c:v>6.04</c:v>
                </c:pt>
                <c:pt idx="4">
                  <c:v>#N/A</c:v>
                </c:pt>
                <c:pt idx="5">
                  <c:v>4.47</c:v>
                </c:pt>
                <c:pt idx="6">
                  <c:v>#N/A</c:v>
                </c:pt>
                <c:pt idx="7">
                  <c:v>3.45</c:v>
                </c:pt>
                <c:pt idx="8">
                  <c:v>#N/A</c:v>
                </c:pt>
                <c:pt idx="9">
                  <c:v>3.1</c:v>
                </c:pt>
              </c:numCache>
            </c:numRef>
          </c:val>
          <c:extLst>
            <c:ext xmlns:c16="http://schemas.microsoft.com/office/drawing/2014/chart" uri="{C3380CC4-5D6E-409C-BE32-E72D297353CC}">
              <c16:uniqueId val="{00000008-8ED3-432C-9574-BA8E0F486A1C}"/>
            </c:ext>
          </c:extLst>
        </c:ser>
        <c:ser>
          <c:idx val="9"/>
          <c:order val="9"/>
          <c:tx>
            <c:strRef>
              <c:f>データシート!$A$36</c:f>
              <c:strCache>
                <c:ptCount val="1"/>
                <c:pt idx="0">
                  <c:v>大田市病院事業会計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2.36</c:v>
                </c:pt>
                <c:pt idx="2">
                  <c:v>#N/A</c:v>
                </c:pt>
                <c:pt idx="3">
                  <c:v>6.31</c:v>
                </c:pt>
                <c:pt idx="4">
                  <c:v>#N/A</c:v>
                </c:pt>
                <c:pt idx="5">
                  <c:v>9.51</c:v>
                </c:pt>
                <c:pt idx="6">
                  <c:v>#N/A</c:v>
                </c:pt>
                <c:pt idx="7">
                  <c:v>7.77</c:v>
                </c:pt>
                <c:pt idx="8">
                  <c:v>#N/A</c:v>
                </c:pt>
                <c:pt idx="9">
                  <c:v>3.85</c:v>
                </c:pt>
              </c:numCache>
            </c:numRef>
          </c:val>
          <c:extLst>
            <c:ext xmlns:c16="http://schemas.microsoft.com/office/drawing/2014/chart" uri="{C3380CC4-5D6E-409C-BE32-E72D297353CC}">
              <c16:uniqueId val="{00000009-8ED3-432C-9574-BA8E0F486A1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2930</c:v>
                </c:pt>
                <c:pt idx="5">
                  <c:v>2811</c:v>
                </c:pt>
                <c:pt idx="8">
                  <c:v>2618</c:v>
                </c:pt>
                <c:pt idx="11">
                  <c:v>2596</c:v>
                </c:pt>
                <c:pt idx="14">
                  <c:v>2630</c:v>
                </c:pt>
              </c:numCache>
            </c:numRef>
          </c:val>
          <c:extLst>
            <c:ext xmlns:c16="http://schemas.microsoft.com/office/drawing/2014/chart" uri="{C3380CC4-5D6E-409C-BE32-E72D297353CC}">
              <c16:uniqueId val="{00000000-CD17-43E7-967E-E86770557AA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D17-43E7-967E-E86770557AA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130</c:v>
                </c:pt>
                <c:pt idx="3">
                  <c:v>132</c:v>
                </c:pt>
                <c:pt idx="6">
                  <c:v>17</c:v>
                </c:pt>
                <c:pt idx="9">
                  <c:v>6</c:v>
                </c:pt>
                <c:pt idx="12">
                  <c:v>6</c:v>
                </c:pt>
              </c:numCache>
            </c:numRef>
          </c:val>
          <c:extLst>
            <c:ext xmlns:c16="http://schemas.microsoft.com/office/drawing/2014/chart" uri="{C3380CC4-5D6E-409C-BE32-E72D297353CC}">
              <c16:uniqueId val="{00000002-CD17-43E7-967E-E86770557AA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D17-43E7-967E-E86770557AA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661</c:v>
                </c:pt>
                <c:pt idx="3">
                  <c:v>744</c:v>
                </c:pt>
                <c:pt idx="6">
                  <c:v>695</c:v>
                </c:pt>
                <c:pt idx="9">
                  <c:v>673</c:v>
                </c:pt>
                <c:pt idx="12">
                  <c:v>726</c:v>
                </c:pt>
              </c:numCache>
            </c:numRef>
          </c:val>
          <c:extLst>
            <c:ext xmlns:c16="http://schemas.microsoft.com/office/drawing/2014/chart" uri="{C3380CC4-5D6E-409C-BE32-E72D297353CC}">
              <c16:uniqueId val="{00000004-CD17-43E7-967E-E86770557AA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D17-43E7-967E-E86770557AA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D17-43E7-967E-E86770557AA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3307</c:v>
                </c:pt>
                <c:pt idx="3">
                  <c:v>3236</c:v>
                </c:pt>
                <c:pt idx="6">
                  <c:v>3037</c:v>
                </c:pt>
                <c:pt idx="9">
                  <c:v>2983</c:v>
                </c:pt>
                <c:pt idx="12">
                  <c:v>2899</c:v>
                </c:pt>
              </c:numCache>
            </c:numRef>
          </c:val>
          <c:extLst>
            <c:ext xmlns:c16="http://schemas.microsoft.com/office/drawing/2014/chart" uri="{C3380CC4-5D6E-409C-BE32-E72D297353CC}">
              <c16:uniqueId val="{00000007-CD17-43E7-967E-E86770557AA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1168</c:v>
                </c:pt>
                <c:pt idx="2">
                  <c:v>#N/A</c:v>
                </c:pt>
                <c:pt idx="3">
                  <c:v>#N/A</c:v>
                </c:pt>
                <c:pt idx="4">
                  <c:v>1301</c:v>
                </c:pt>
                <c:pt idx="5">
                  <c:v>#N/A</c:v>
                </c:pt>
                <c:pt idx="6">
                  <c:v>#N/A</c:v>
                </c:pt>
                <c:pt idx="7">
                  <c:v>1131</c:v>
                </c:pt>
                <c:pt idx="8">
                  <c:v>#N/A</c:v>
                </c:pt>
                <c:pt idx="9">
                  <c:v>#N/A</c:v>
                </c:pt>
                <c:pt idx="10">
                  <c:v>1066</c:v>
                </c:pt>
                <c:pt idx="11">
                  <c:v>#N/A</c:v>
                </c:pt>
                <c:pt idx="12">
                  <c:v>#N/A</c:v>
                </c:pt>
                <c:pt idx="13">
                  <c:v>1001</c:v>
                </c:pt>
                <c:pt idx="14">
                  <c:v>#N/A</c:v>
                </c:pt>
              </c:numCache>
            </c:numRef>
          </c:val>
          <c:smooth val="0"/>
          <c:extLst>
            <c:ext xmlns:c16="http://schemas.microsoft.com/office/drawing/2014/chart" uri="{C3380CC4-5D6E-409C-BE32-E72D297353CC}">
              <c16:uniqueId val="{00000008-CD17-43E7-967E-E86770557AA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32988</c:v>
                </c:pt>
                <c:pt idx="5">
                  <c:v>33049</c:v>
                </c:pt>
                <c:pt idx="8">
                  <c:v>34318</c:v>
                </c:pt>
                <c:pt idx="11">
                  <c:v>33412</c:v>
                </c:pt>
                <c:pt idx="14">
                  <c:v>31495</c:v>
                </c:pt>
              </c:numCache>
            </c:numRef>
          </c:val>
          <c:extLst>
            <c:ext xmlns:c16="http://schemas.microsoft.com/office/drawing/2014/chart" uri="{C3380CC4-5D6E-409C-BE32-E72D297353CC}">
              <c16:uniqueId val="{00000000-3525-4E68-976C-C4BFBD6450B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1468</c:v>
                </c:pt>
                <c:pt idx="5">
                  <c:v>1635</c:v>
                </c:pt>
                <c:pt idx="8">
                  <c:v>1957</c:v>
                </c:pt>
                <c:pt idx="11">
                  <c:v>2090</c:v>
                </c:pt>
                <c:pt idx="14">
                  <c:v>2228</c:v>
                </c:pt>
              </c:numCache>
            </c:numRef>
          </c:val>
          <c:extLst>
            <c:ext xmlns:c16="http://schemas.microsoft.com/office/drawing/2014/chart" uri="{C3380CC4-5D6E-409C-BE32-E72D297353CC}">
              <c16:uniqueId val="{00000001-3525-4E68-976C-C4BFBD6450B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4336</c:v>
                </c:pt>
                <c:pt idx="5">
                  <c:v>4470</c:v>
                </c:pt>
                <c:pt idx="8">
                  <c:v>4973</c:v>
                </c:pt>
                <c:pt idx="11">
                  <c:v>5150</c:v>
                </c:pt>
                <c:pt idx="14">
                  <c:v>5031</c:v>
                </c:pt>
              </c:numCache>
            </c:numRef>
          </c:val>
          <c:extLst>
            <c:ext xmlns:c16="http://schemas.microsoft.com/office/drawing/2014/chart" uri="{C3380CC4-5D6E-409C-BE32-E72D297353CC}">
              <c16:uniqueId val="{00000002-3525-4E68-976C-C4BFBD6450B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525-4E68-976C-C4BFBD6450B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525-4E68-976C-C4BFBD6450B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525-4E68-976C-C4BFBD6450B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3980</c:v>
                </c:pt>
                <c:pt idx="3">
                  <c:v>3904</c:v>
                </c:pt>
                <c:pt idx="6">
                  <c:v>3831</c:v>
                </c:pt>
                <c:pt idx="9">
                  <c:v>3409</c:v>
                </c:pt>
                <c:pt idx="12">
                  <c:v>3511</c:v>
                </c:pt>
              </c:numCache>
            </c:numRef>
          </c:val>
          <c:extLst>
            <c:ext xmlns:c16="http://schemas.microsoft.com/office/drawing/2014/chart" uri="{C3380CC4-5D6E-409C-BE32-E72D297353CC}">
              <c16:uniqueId val="{00000006-3525-4E68-976C-C4BFBD6450B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3525-4E68-976C-C4BFBD6450B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12627</c:v>
                </c:pt>
                <c:pt idx="3">
                  <c:v>12867</c:v>
                </c:pt>
                <c:pt idx="6">
                  <c:v>13524</c:v>
                </c:pt>
                <c:pt idx="9">
                  <c:v>14262</c:v>
                </c:pt>
                <c:pt idx="12">
                  <c:v>15188</c:v>
                </c:pt>
              </c:numCache>
            </c:numRef>
          </c:val>
          <c:extLst>
            <c:ext xmlns:c16="http://schemas.microsoft.com/office/drawing/2014/chart" uri="{C3380CC4-5D6E-409C-BE32-E72D297353CC}">
              <c16:uniqueId val="{00000008-3525-4E68-976C-C4BFBD6450B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320</c:v>
                </c:pt>
                <c:pt idx="3">
                  <c:v>44</c:v>
                </c:pt>
                <c:pt idx="6">
                  <c:v>27</c:v>
                </c:pt>
                <c:pt idx="9">
                  <c:v>16</c:v>
                </c:pt>
                <c:pt idx="12">
                  <c:v>3</c:v>
                </c:pt>
              </c:numCache>
            </c:numRef>
          </c:val>
          <c:extLst>
            <c:ext xmlns:c16="http://schemas.microsoft.com/office/drawing/2014/chart" uri="{C3380CC4-5D6E-409C-BE32-E72D297353CC}">
              <c16:uniqueId val="{00000009-3525-4E68-976C-C4BFBD6450B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31149</c:v>
                </c:pt>
                <c:pt idx="3">
                  <c:v>32053</c:v>
                </c:pt>
                <c:pt idx="6">
                  <c:v>31125</c:v>
                </c:pt>
                <c:pt idx="9">
                  <c:v>29949</c:v>
                </c:pt>
                <c:pt idx="12">
                  <c:v>29241</c:v>
                </c:pt>
              </c:numCache>
            </c:numRef>
          </c:val>
          <c:extLst>
            <c:ext xmlns:c16="http://schemas.microsoft.com/office/drawing/2014/chart" uri="{C3380CC4-5D6E-409C-BE32-E72D297353CC}">
              <c16:uniqueId val="{0000000A-3525-4E68-976C-C4BFBD6450B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9283</c:v>
                </c:pt>
                <c:pt idx="2">
                  <c:v>#N/A</c:v>
                </c:pt>
                <c:pt idx="3">
                  <c:v>#N/A</c:v>
                </c:pt>
                <c:pt idx="4">
                  <c:v>9714</c:v>
                </c:pt>
                <c:pt idx="5">
                  <c:v>#N/A</c:v>
                </c:pt>
                <c:pt idx="6">
                  <c:v>#N/A</c:v>
                </c:pt>
                <c:pt idx="7">
                  <c:v>7260</c:v>
                </c:pt>
                <c:pt idx="8">
                  <c:v>#N/A</c:v>
                </c:pt>
                <c:pt idx="9">
                  <c:v>#N/A</c:v>
                </c:pt>
                <c:pt idx="10">
                  <c:v>6984</c:v>
                </c:pt>
                <c:pt idx="11">
                  <c:v>#N/A</c:v>
                </c:pt>
                <c:pt idx="12">
                  <c:v>#N/A</c:v>
                </c:pt>
                <c:pt idx="13">
                  <c:v>9189</c:v>
                </c:pt>
                <c:pt idx="14">
                  <c:v>#N/A</c:v>
                </c:pt>
              </c:numCache>
            </c:numRef>
          </c:val>
          <c:smooth val="0"/>
          <c:extLst>
            <c:ext xmlns:c16="http://schemas.microsoft.com/office/drawing/2014/chart" uri="{C3380CC4-5D6E-409C-BE32-E72D297353CC}">
              <c16:uniqueId val="{0000000B-3525-4E68-976C-C4BFBD6450B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1625</c:v>
                </c:pt>
                <c:pt idx="1">
                  <c:v>1919</c:v>
                </c:pt>
                <c:pt idx="2">
                  <c:v>2149</c:v>
                </c:pt>
              </c:numCache>
            </c:numRef>
          </c:val>
          <c:extLst>
            <c:ext xmlns:c16="http://schemas.microsoft.com/office/drawing/2014/chart" uri="{C3380CC4-5D6E-409C-BE32-E72D297353CC}">
              <c16:uniqueId val="{00000000-F155-48C8-BF2D-AA3DA4E2038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1248</c:v>
                </c:pt>
                <c:pt idx="1">
                  <c:v>899</c:v>
                </c:pt>
                <c:pt idx="2">
                  <c:v>440</c:v>
                </c:pt>
              </c:numCache>
            </c:numRef>
          </c:val>
          <c:extLst>
            <c:ext xmlns:c16="http://schemas.microsoft.com/office/drawing/2014/chart" uri="{C3380CC4-5D6E-409C-BE32-E72D297353CC}">
              <c16:uniqueId val="{00000001-F155-48C8-BF2D-AA3DA4E2038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2736</c:v>
                </c:pt>
                <c:pt idx="1">
                  <c:v>2634</c:v>
                </c:pt>
                <c:pt idx="2">
                  <c:v>2574</c:v>
                </c:pt>
              </c:numCache>
            </c:numRef>
          </c:val>
          <c:extLst>
            <c:ext xmlns:c16="http://schemas.microsoft.com/office/drawing/2014/chart" uri="{C3380CC4-5D6E-409C-BE32-E72D297353CC}">
              <c16:uniqueId val="{00000002-F155-48C8-BF2D-AA3DA4E2038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島根県大田市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　分子の内、過去に行った道路整備や学校関連施設の改修等で発行した地方債の償還が終了したため元利償還金が減少となった。また、それらから差引く特定財源は減少している一方で、基準財政需要額算入額（事業費補正・公債費分の算入額）は増加となり、分子全体としては、</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％の減となった。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満期一括償還地方債は発行していない。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島根県大田市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令和６年度は、将来負担額の基となる地方債現在高について、発行額よりも償還額が上回ったことにより減少しているが、企業会計の地方債元金償還に充てるための繰入見込（下水道事業会計、大田市駅周辺土地区画整理事業特別会計）や充当可能財源となる、地方債現在高にかかる基準財政需要額算入見込額の減少（臨時財政対策債、合併特例事業債）に伴い将来負担額は増加した。</a:t>
          </a:r>
        </a:p>
        <a:p>
          <a:r>
            <a:rPr kumimoji="1" lang="ja-JP" altLang="en-US" sz="1400">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島根県大田市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財政調整基金及び減債基金にその他特定目的基金を加えた残高は、令和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年度末の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5,452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百万円から令和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年度末は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5,163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百万円に減少している。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これは、主に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財政調整基金へ</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前年度決算剰余金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を積み立てた他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、公共施設総合管理基金への積立金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百万円等、</a:t>
          </a:r>
          <a:r>
            <a:rPr kumimoji="1" lang="ja-JP" altLang="en-US" sz="1300">
              <a:solidFill>
                <a:srgbClr val="FF0000"/>
              </a:solidFill>
              <a:effectLst/>
              <a:latin typeface="ＭＳ Ｐゴシック" panose="020B0600070205080204" pitchFamily="50" charset="-128"/>
              <a:ea typeface="ＭＳ Ｐゴシック" panose="020B0600070205080204" pitchFamily="50" charset="-128"/>
              <a:cs typeface="+mn-cs"/>
            </a:rPr>
            <a:t>運用収入による利子収入も併せて</a:t>
          </a:r>
          <a:r>
            <a:rPr kumimoji="1" lang="ja-JP" altLang="ja-JP" sz="1300">
              <a:solidFill>
                <a:srgbClr val="FF0000"/>
              </a:solidFill>
              <a:effectLst/>
              <a:latin typeface="ＭＳ Ｐゴシック" panose="020B0600070205080204" pitchFamily="50" charset="-128"/>
              <a:ea typeface="ＭＳ Ｐゴシック" panose="020B0600070205080204" pitchFamily="50" charset="-128"/>
              <a:cs typeface="+mn-cs"/>
            </a:rPr>
            <a:t>合計</a:t>
          </a:r>
          <a:r>
            <a:rPr kumimoji="1" lang="en-US" altLang="ja-JP" sz="1300">
              <a:solidFill>
                <a:srgbClr val="FF0000"/>
              </a:solidFill>
              <a:effectLst/>
              <a:latin typeface="ＭＳ Ｐゴシック" panose="020B0600070205080204" pitchFamily="50" charset="-128"/>
              <a:ea typeface="ＭＳ Ｐゴシック" panose="020B0600070205080204" pitchFamily="50" charset="-128"/>
              <a:cs typeface="+mn-cs"/>
            </a:rPr>
            <a:t>661</a:t>
          </a:r>
          <a:r>
            <a:rPr kumimoji="1" lang="ja-JP" altLang="ja-JP" sz="1300">
              <a:solidFill>
                <a:srgbClr val="FF0000"/>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の新規積立を行った一方で、市単独事業の実施財源として特定目的基金から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百万円、また、市債の償還の財源として減債基金から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百万円取崩しを行ったことによる。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今後は、厳しい財政運営が続くことが見込まれるが、事業の選択と集中をより一層徹底し、基金の取り崩しを最小限に抑えるなど、財政健全化の取り組みをこれまで以上に強化していかなければならない。</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・合併振興基金、まちづくり推進基金、過疎地域持続的発展特別事業基金：設置目的に沿ったソフト事業の財源として使用</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・観光振興基金：観光振興に要する経費に充てるもの</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・石見銀山基金：石見銀山に係る整備活用及び景観保全の事業に要する経費に充てるもの</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・公共施設総合管理基金：計画的な公共施設の保全、更新、解体撤去等及び活用に必要な事業に充てるもの</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将来的な庁舎整備等を見据え令和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年度より設置</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・公共施設総合管理基金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百万円、まちづくり推進基金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百万円等</a:t>
          </a:r>
          <a:r>
            <a:rPr kumimoji="1" lang="ja-JP" altLang="en-US" sz="1300">
              <a:solidFill>
                <a:srgbClr val="FF0000"/>
              </a:solidFill>
              <a:effectLst/>
              <a:latin typeface="ＭＳ Ｐゴシック" panose="020B0600070205080204" pitchFamily="50" charset="-128"/>
              <a:ea typeface="ＭＳ Ｐゴシック" panose="020B0600070205080204" pitchFamily="50" charset="-128"/>
              <a:cs typeface="+mn-cs"/>
            </a:rPr>
            <a:t>、運用収入による利子収入を合わせて合計</a:t>
          </a:r>
          <a:r>
            <a:rPr kumimoji="1" lang="en-US" altLang="ja-JP" sz="1300">
              <a:solidFill>
                <a:srgbClr val="FF0000"/>
              </a:solidFill>
              <a:effectLst/>
              <a:latin typeface="ＭＳ Ｐゴシック" panose="020B0600070205080204" pitchFamily="50" charset="-128"/>
              <a:ea typeface="ＭＳ Ｐゴシック" panose="020B0600070205080204" pitchFamily="50" charset="-128"/>
              <a:cs typeface="+mn-cs"/>
            </a:rPr>
            <a:t>365</a:t>
          </a:r>
          <a:r>
            <a:rPr kumimoji="1" lang="ja-JP" altLang="en-US" sz="1300">
              <a:solidFill>
                <a:srgbClr val="FF0000"/>
              </a:solidFill>
              <a:effectLst/>
              <a:latin typeface="ＭＳ Ｐゴシック" panose="020B0600070205080204" pitchFamily="50" charset="-128"/>
              <a:ea typeface="ＭＳ Ｐゴシック" panose="020B0600070205080204" pitchFamily="50" charset="-128"/>
              <a:cs typeface="+mn-cs"/>
            </a:rPr>
            <a:t>百万円を積立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・各事業へ充当するため、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百万円を取崩し</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（主な取崩し：まちづくり推進基金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百万円、合併振興基金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百万円、森林環境整備基金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百万円、石見銀山基金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・一般財源の不足が見込まれる中、住民サービスの確保や各種事業の実施のために、特定目的基金を積極的に活用してい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きながら、特にまちづくり推進基金は、ふるさと納税による寄附金の確保に向けて、積極的に取り組まなければならない。</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・令和５年度決算余剰金の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百万円の積立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・事業執行の実績減による取り崩しの取り止め</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突発的事象に対応するためにも一定水準の財政調整基金の確保は必要であることから、一層の財政健全化に取り組む必要がある。</a:t>
          </a:r>
          <a:endParaRPr kumimoji="0"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0"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・企業誘致やふるさと納税による関係人口拡大や自主財源の確保に努めていく必要がある。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・普通交付税の再算定により交付された臨時財政対策債償還基金費を積立（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百万円）及び</a:t>
          </a:r>
          <a:r>
            <a:rPr kumimoji="1" lang="ja-JP" altLang="en-US" sz="1300">
              <a:solidFill>
                <a:srgbClr val="FF0000"/>
              </a:solidFill>
              <a:effectLst/>
              <a:latin typeface="ＭＳ Ｐゴシック" panose="020B0600070205080204" pitchFamily="50" charset="-128"/>
              <a:ea typeface="ＭＳ Ｐゴシック" panose="020B0600070205080204" pitchFamily="50" charset="-128"/>
              <a:cs typeface="+mn-cs"/>
            </a:rPr>
            <a:t>運用収入による利子収入を積立（</a:t>
          </a:r>
          <a:r>
            <a:rPr kumimoji="1" lang="en-US" altLang="ja-JP" sz="1300">
              <a:solidFill>
                <a:srgbClr val="FF0000"/>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rgbClr val="FF0000"/>
              </a:solidFill>
              <a:effectLst/>
              <a:latin typeface="ＭＳ Ｐゴシック" panose="020B0600070205080204" pitchFamily="50" charset="-128"/>
              <a:ea typeface="ＭＳ Ｐゴシック" panose="020B0600070205080204" pitchFamily="50" charset="-128"/>
              <a:cs typeface="+mn-cs"/>
            </a:rPr>
            <a:t>百万円）</a:t>
          </a:r>
          <a:endParaRPr kumimoji="1" lang="en-US" altLang="ja-JP" sz="1300">
            <a:solidFill>
              <a:srgbClr val="FF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・市債の償還財源として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百万円の取り崩し</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・これまでに発行した地方債や今後見込まれる大型事業の財源として発行する地方債の償還財源として取崩しを予定している。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島根県大田市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31,475
30,974
435.34
26,411,949
25,900,379
418,440
13,463,808
29,241,311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交付税に依存する状況にはあるが、自主財源における市税では、人口減少による市民税の減収はあるものの、固定資産税については新築や新たな商業店舗が増えてきていることから増収となっている。引き続き、企業誘致やふるさと納税により関係人口拡大や雇用促進を図り、収入の確保に努めていく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24342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40450"/>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167869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4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24342</xdr:rowOff>
    </xdr:from>
    <xdr:to>
      <xdr:col>24</xdr:col>
      <xdr:colOff>12700</xdr:colOff>
      <xdr:row>44</xdr:row>
      <xdr:rowOff>24342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6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24342</xdr:rowOff>
    </xdr:from>
    <xdr:to>
      <xdr:col>23</xdr:col>
      <xdr:colOff>133350</xdr:colOff>
      <xdr:row>44</xdr:row>
      <xdr:rowOff>44450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568142"/>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64558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75882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64558</xdr:rowOff>
    </xdr:from>
    <xdr:to>
      <xdr:col>15</xdr:col>
      <xdr:colOff>82550</xdr:colOff>
      <xdr:row>44</xdr:row>
      <xdr:rowOff>84667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76083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117069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64558</xdr:rowOff>
    </xdr:from>
    <xdr:to>
      <xdr:col>11</xdr:col>
      <xdr:colOff>31750</xdr:colOff>
      <xdr:row>44</xdr:row>
      <xdr:rowOff>84667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6083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75794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144992</xdr:rowOff>
    </xdr:from>
    <xdr:to>
      <xdr:col>23</xdr:col>
      <xdr:colOff>184150</xdr:colOff>
      <xdr:row>44</xdr:row>
      <xdr:rowOff>75142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40869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413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80027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62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13758</xdr:rowOff>
    </xdr:from>
    <xdr:to>
      <xdr:col>15</xdr:col>
      <xdr:colOff>133350</xdr:colOff>
      <xdr:row>44</xdr:row>
      <xdr:rowOff>115358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100135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33867</xdr:rowOff>
    </xdr:from>
    <xdr:to>
      <xdr:col>11</xdr:col>
      <xdr:colOff>82550</xdr:colOff>
      <xdr:row>44</xdr:row>
      <xdr:rowOff>135467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120244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13758</xdr:rowOff>
    </xdr:from>
    <xdr:to>
      <xdr:col>7</xdr:col>
      <xdr:colOff>31750</xdr:colOff>
      <xdr:row>44</xdr:row>
      <xdr:rowOff>115358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100135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分子について、前年度と比較し人件費が増加したこと、大雪の影響による除雪経費が昨年度に比べ増加したことで分子は</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％上昇した。分母について、普通交付税や地方消費税交付金が増となったことで</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％上昇したことで経常収支比率は</a:t>
          </a:r>
          <a:r>
            <a:rPr kumimoji="1" lang="en-US" altLang="ja-JP" sz="1300">
              <a:latin typeface="ＭＳ Ｐゴシック" panose="020B0600070205080204" pitchFamily="50" charset="-128"/>
              <a:ea typeface="ＭＳ Ｐゴシック" panose="020B0600070205080204" pitchFamily="50" charset="-128"/>
            </a:rPr>
            <a:t>94.9</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近年の賃上げの動きから人件費については上昇すると見込まれ、普通交付税においては年々増加傾向にはあるが、少子高齢化による人口減少問題など、交付税の減収も見込まれるため引き続き注視していく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80010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44873</xdr:rowOff>
    </xdr:from>
    <xdr:to>
      <xdr:col>23</xdr:col>
      <xdr:colOff>133350</xdr:colOff>
      <xdr:row>65</xdr:row>
      <xdr:rowOff>149437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189123"/>
          <a:ext cx="8382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160460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9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133350</xdr:rowOff>
    </xdr:from>
    <xdr:to>
      <xdr:col>19</xdr:col>
      <xdr:colOff>133350</xdr:colOff>
      <xdr:row>65</xdr:row>
      <xdr:rowOff>149437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27760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44044</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67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41910</xdr:rowOff>
    </xdr:from>
    <xdr:to>
      <xdr:col>15</xdr:col>
      <xdr:colOff>82550</xdr:colOff>
      <xdr:row>65</xdr:row>
      <xdr:rowOff>133350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843260"/>
          <a:ext cx="8890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162560</xdr:rowOff>
    </xdr:from>
    <xdr:to>
      <xdr:col>15</xdr:col>
      <xdr:colOff>133350</xdr:colOff>
      <xdr:row>63</xdr:row>
      <xdr:rowOff>92710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102887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41910</xdr:rowOff>
    </xdr:from>
    <xdr:to>
      <xdr:col>11</xdr:col>
      <xdr:colOff>31750</xdr:colOff>
      <xdr:row>66</xdr:row>
      <xdr:rowOff>18204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843260"/>
          <a:ext cx="889000" cy="490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44450</xdr:rowOff>
    </xdr:from>
    <xdr:to>
      <xdr:col>11</xdr:col>
      <xdr:colOff>82550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156227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143933</xdr:rowOff>
    </xdr:from>
    <xdr:to>
      <xdr:col>7</xdr:col>
      <xdr:colOff>31750</xdr:colOff>
      <xdr:row>64</xdr:row>
      <xdr:rowOff>74083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84260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1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165523</xdr:rowOff>
    </xdr:from>
    <xdr:to>
      <xdr:col>23</xdr:col>
      <xdr:colOff>184150</xdr:colOff>
      <xdr:row>65</xdr:row>
      <xdr:rowOff>95673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137600</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110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98637</xdr:rowOff>
    </xdr:from>
    <xdr:to>
      <xdr:col>19</xdr:col>
      <xdr:colOff>184150</xdr:colOff>
      <xdr:row>66</xdr:row>
      <xdr:rowOff>28787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24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13564</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3292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82550</xdr:rowOff>
    </xdr:from>
    <xdr:to>
      <xdr:col>15</xdr:col>
      <xdr:colOff>133350</xdr:colOff>
      <xdr:row>66</xdr:row>
      <xdr:rowOff>12700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168927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162560</xdr:rowOff>
    </xdr:from>
    <xdr:to>
      <xdr:col>11</xdr:col>
      <xdr:colOff>82550</xdr:colOff>
      <xdr:row>63</xdr:row>
      <xdr:rowOff>92710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77487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138854</xdr:rowOff>
    </xdr:from>
    <xdr:to>
      <xdr:col>7</xdr:col>
      <xdr:colOff>31750</xdr:colOff>
      <xdr:row>66</xdr:row>
      <xdr:rowOff>69004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8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53781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36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[257,482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人件費、物件費、維持補修費は前年度決算に比べ増となっており、職員数は減となっているものの、適正な人員配置に引き続き努めていかなければならない。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物件費等について、公共施設の適正化による用途廃止となった施設の解体経費や、維持補修、除雪に伴う経費により増となった。公共施設の適正化についても計画的に実施していくことが必要となる。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80842</xdr:rowOff>
    </xdr:from>
    <xdr:to>
      <xdr:col>23</xdr:col>
      <xdr:colOff>133350</xdr:colOff>
      <xdr:row>88</xdr:row>
      <xdr:rowOff>70957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68292"/>
          <a:ext cx="0" cy="119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43034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70957</xdr:rowOff>
    </xdr:from>
    <xdr:to>
      <xdr:col>24</xdr:col>
      <xdr:colOff>12700</xdr:colOff>
      <xdr:row>88</xdr:row>
      <xdr:rowOff>70957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5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167219</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80842</xdr:rowOff>
    </xdr:from>
    <xdr:to>
      <xdr:col>24</xdr:col>
      <xdr:colOff>12700</xdr:colOff>
      <xdr:row>81</xdr:row>
      <xdr:rowOff>80842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6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143382</xdr:rowOff>
    </xdr:from>
    <xdr:to>
      <xdr:col>23</xdr:col>
      <xdr:colOff>133350</xdr:colOff>
      <xdr:row>85</xdr:row>
      <xdr:rowOff>67858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545182"/>
          <a:ext cx="838200" cy="9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85087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43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68560</xdr:rowOff>
    </xdr:from>
    <xdr:to>
      <xdr:col>23</xdr:col>
      <xdr:colOff>184150</xdr:colOff>
      <xdr:row>83</xdr:row>
      <xdr:rowOff>170160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29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141080</xdr:rowOff>
    </xdr:from>
    <xdr:to>
      <xdr:col>19</xdr:col>
      <xdr:colOff>133350</xdr:colOff>
      <xdr:row>84</xdr:row>
      <xdr:rowOff>143382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542880"/>
          <a:ext cx="889000" cy="2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155859</xdr:rowOff>
    </xdr:from>
    <xdr:to>
      <xdr:col>19</xdr:col>
      <xdr:colOff>184150</xdr:colOff>
      <xdr:row>83</xdr:row>
      <xdr:rowOff>86009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96186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83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100237</xdr:rowOff>
    </xdr:from>
    <xdr:to>
      <xdr:col>15</xdr:col>
      <xdr:colOff>82550</xdr:colOff>
      <xdr:row>84</xdr:row>
      <xdr:rowOff>141080</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502037"/>
          <a:ext cx="889000" cy="4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155975</xdr:rowOff>
    </xdr:from>
    <xdr:to>
      <xdr:col>15</xdr:col>
      <xdr:colOff>133350</xdr:colOff>
      <xdr:row>83</xdr:row>
      <xdr:rowOff>86125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96302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83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75581</xdr:rowOff>
    </xdr:from>
    <xdr:to>
      <xdr:col>11</xdr:col>
      <xdr:colOff>31750</xdr:colOff>
      <xdr:row>84</xdr:row>
      <xdr:rowOff>100237</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477381"/>
          <a:ext cx="889000" cy="24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119283</xdr:rowOff>
    </xdr:from>
    <xdr:to>
      <xdr:col>11</xdr:col>
      <xdr:colOff>82550</xdr:colOff>
      <xdr:row>83</xdr:row>
      <xdr:rowOff>49433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7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59610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947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58609</xdr:rowOff>
    </xdr:from>
    <xdr:to>
      <xdr:col>7</xdr:col>
      <xdr:colOff>31750</xdr:colOff>
      <xdr:row>83</xdr:row>
      <xdr:rowOff>160209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28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170386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57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17058</xdr:rowOff>
    </xdr:from>
    <xdr:to>
      <xdr:col>23</xdr:col>
      <xdr:colOff>184150</xdr:colOff>
      <xdr:row>85</xdr:row>
      <xdr:rowOff>118658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590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160585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562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92582</xdr:rowOff>
    </xdr:from>
    <xdr:to>
      <xdr:col>19</xdr:col>
      <xdr:colOff>184150</xdr:colOff>
      <xdr:row>85</xdr:row>
      <xdr:rowOff>22732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494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7509</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580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90280</xdr:rowOff>
    </xdr:from>
    <xdr:to>
      <xdr:col>15</xdr:col>
      <xdr:colOff>133350</xdr:colOff>
      <xdr:row>85</xdr:row>
      <xdr:rowOff>20430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49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5207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5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49437</xdr:rowOff>
    </xdr:from>
    <xdr:to>
      <xdr:col>11</xdr:col>
      <xdr:colOff>82550</xdr:colOff>
      <xdr:row>84</xdr:row>
      <xdr:rowOff>151037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45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135814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537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24781</xdr:rowOff>
    </xdr:from>
    <xdr:to>
      <xdr:col>7</xdr:col>
      <xdr:colOff>31750</xdr:colOff>
      <xdr:row>84</xdr:row>
      <xdr:rowOff>126381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42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111158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512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前年と比較し、</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ポイント減少の</a:t>
          </a:r>
          <a:r>
            <a:rPr kumimoji="1" lang="en-US" altLang="ja-JP" sz="1300">
              <a:latin typeface="ＭＳ Ｐゴシック" panose="020B0600070205080204" pitchFamily="50" charset="-128"/>
              <a:ea typeface="ＭＳ Ｐゴシック" panose="020B0600070205080204" pitchFamily="50" charset="-128"/>
            </a:rPr>
            <a:t>98.8</a:t>
          </a:r>
          <a:r>
            <a:rPr kumimoji="1" lang="ja-JP" altLang="en-US" sz="1300">
              <a:latin typeface="ＭＳ Ｐゴシック" panose="020B0600070205080204" pitchFamily="50" charset="-128"/>
              <a:ea typeface="ＭＳ Ｐゴシック" panose="020B0600070205080204" pitchFamily="50" charset="-128"/>
            </a:rPr>
            <a:t>となった。退職者や新規採用者による職員構成の変動に伴い指数にもやや減少となった。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90</xdr:row>
      <xdr:rowOff>70757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67279"/>
          <a:ext cx="0" cy="1533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42834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70757</xdr:rowOff>
    </xdr:from>
    <xdr:to>
      <xdr:col>81</xdr:col>
      <xdr:colOff>133350</xdr:colOff>
      <xdr:row>90</xdr:row>
      <xdr:rowOff>70757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50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170543</xdr:rowOff>
    </xdr:from>
    <xdr:to>
      <xdr:col>81</xdr:col>
      <xdr:colOff>44450</xdr:colOff>
      <xdr:row>87</xdr:row>
      <xdr:rowOff>33564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915243"/>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83656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85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170543</xdr:rowOff>
    </xdr:from>
    <xdr:to>
      <xdr:col>77</xdr:col>
      <xdr:colOff>44450</xdr:colOff>
      <xdr:row>87</xdr:row>
      <xdr:rowOff>33564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91524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7456</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09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86</xdr:row>
      <xdr:rowOff>170543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811829"/>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118836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81182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119743</xdr:rowOff>
    </xdr:from>
    <xdr:to>
      <xdr:col>81</xdr:col>
      <xdr:colOff>95250</xdr:colOff>
      <xdr:row>87</xdr:row>
      <xdr:rowOff>49893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91820</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83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154214</xdr:rowOff>
    </xdr:from>
    <xdr:to>
      <xdr:col>77</xdr:col>
      <xdr:colOff>95250</xdr:colOff>
      <xdr:row>87</xdr:row>
      <xdr:rowOff>84364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69141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985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119743</xdr:rowOff>
    </xdr:from>
    <xdr:to>
      <xdr:col>73</xdr:col>
      <xdr:colOff>44450</xdr:colOff>
      <xdr:row>87</xdr:row>
      <xdr:rowOff>49893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34670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16329</xdr:rowOff>
    </xdr:from>
    <xdr:to>
      <xdr:col>68</xdr:col>
      <xdr:colOff>203200</xdr:colOff>
      <xdr:row>86</xdr:row>
      <xdr:rowOff>117929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68036</xdr:rowOff>
    </xdr:from>
    <xdr:to>
      <xdr:col>64</xdr:col>
      <xdr:colOff>152400</xdr:colOff>
      <xdr:row>86</xdr:row>
      <xdr:rowOff>169636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154413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年度来、４次にわたり定員適正化計画を策定し定員適正化に努めて</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きたが、令和６年度に適正な職員数の管理を行うための「定員管理計画」を策定した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行政サービスのデジタル化や、今後さらに複雑化・多様化する行政課題に対し、的確かつ迅速な対応が求められる状況にある中で、市民サービスを維持できるように適切な人員確保を行っていく。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42878</xdr:rowOff>
    </xdr:from>
    <xdr:to>
      <xdr:col>81</xdr:col>
      <xdr:colOff>44450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8428"/>
          <a:ext cx="0" cy="1312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129255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42878</xdr:rowOff>
    </xdr:from>
    <xdr:to>
      <xdr:col>81</xdr:col>
      <xdr:colOff>133350</xdr:colOff>
      <xdr:row>59</xdr:row>
      <xdr:rowOff>42878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96822</xdr:rowOff>
    </xdr:from>
    <xdr:to>
      <xdr:col>81</xdr:col>
      <xdr:colOff>44450</xdr:colOff>
      <xdr:row>64</xdr:row>
      <xdr:rowOff>116356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1069622"/>
          <a:ext cx="8382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149454</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36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96822</xdr:rowOff>
    </xdr:from>
    <xdr:to>
      <xdr:col>77</xdr:col>
      <xdr:colOff>44450</xdr:colOff>
      <xdr:row>64</xdr:row>
      <xdr:rowOff>106014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1069622"/>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114542</xdr:rowOff>
    </xdr:from>
    <xdr:to>
      <xdr:col>77</xdr:col>
      <xdr:colOff>95250</xdr:colOff>
      <xdr:row>62</xdr:row>
      <xdr:rowOff>44692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54869</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41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106014</xdr:rowOff>
    </xdr:from>
    <xdr:to>
      <xdr:col>72</xdr:col>
      <xdr:colOff>203200</xdr:colOff>
      <xdr:row>64</xdr:row>
      <xdr:rowOff>116356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1078814"/>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103051</xdr:rowOff>
    </xdr:from>
    <xdr:to>
      <xdr:col>73</xdr:col>
      <xdr:colOff>44450</xdr:colOff>
      <xdr:row>62</xdr:row>
      <xdr:rowOff>33201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43378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330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91077</xdr:rowOff>
    </xdr:from>
    <xdr:to>
      <xdr:col>68</xdr:col>
      <xdr:colOff>152400</xdr:colOff>
      <xdr:row>64</xdr:row>
      <xdr:rowOff>116356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1063877"/>
          <a:ext cx="889000" cy="2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96157</xdr:rowOff>
    </xdr:from>
    <xdr:to>
      <xdr:col>68</xdr:col>
      <xdr:colOff>203200</xdr:colOff>
      <xdr:row>62</xdr:row>
      <xdr:rowOff>26307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36484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86723</xdr:rowOff>
    </xdr:from>
    <xdr:to>
      <xdr:col>64</xdr:col>
      <xdr:colOff>152400</xdr:colOff>
      <xdr:row>63</xdr:row>
      <xdr:rowOff>16873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1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27050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48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65556</xdr:rowOff>
    </xdr:from>
    <xdr:to>
      <xdr:col>81</xdr:col>
      <xdr:colOff>95250</xdr:colOff>
      <xdr:row>64</xdr:row>
      <xdr:rowOff>167156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103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37633</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101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46022</xdr:rowOff>
    </xdr:from>
    <xdr:to>
      <xdr:col>77</xdr:col>
      <xdr:colOff>95250</xdr:colOff>
      <xdr:row>64</xdr:row>
      <xdr:rowOff>147622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101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132399</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1105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55214</xdr:rowOff>
    </xdr:from>
    <xdr:to>
      <xdr:col>73</xdr:col>
      <xdr:colOff>44450</xdr:colOff>
      <xdr:row>64</xdr:row>
      <xdr:rowOff>156814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10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141591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111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65556</xdr:rowOff>
    </xdr:from>
    <xdr:to>
      <xdr:col>68</xdr:col>
      <xdr:colOff>203200</xdr:colOff>
      <xdr:row>64</xdr:row>
      <xdr:rowOff>167156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103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151933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112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40277</xdr:rowOff>
    </xdr:from>
    <xdr:to>
      <xdr:col>64</xdr:col>
      <xdr:colOff>152400</xdr:colOff>
      <xdr:row>64</xdr:row>
      <xdr:rowOff>141877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101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126654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109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分子では、元利償還金が減少となったが、基準財政需要額算入額（事業費補正・公債費分の算入額）は増加となり、分子全体としては、</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％の減となった。分母は、標準税収入額や普通交付税が増加したため、</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％の増となっている。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過去に借入れた交付税措置のない起債の償還が次々と終了していき、近年では交付税措置のある起債の借入を行っているため、数値は改善されていくと予想されるが、公債費の増加は財政運営を圧迫する一つの要因でもあるため、適切な地方債発行に努める必要があ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60017"/>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76200</xdr:rowOff>
    </xdr:from>
    <xdr:to>
      <xdr:col>81</xdr:col>
      <xdr:colOff>44450</xdr:colOff>
      <xdr:row>42</xdr:row>
      <xdr:rowOff>25400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10565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52510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739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25400</xdr:rowOff>
    </xdr:from>
    <xdr:to>
      <xdr:col>77</xdr:col>
      <xdr:colOff>44450</xdr:colOff>
      <xdr:row>42</xdr:row>
      <xdr:rowOff>65617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2263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22578</xdr:rowOff>
    </xdr:from>
    <xdr:to>
      <xdr:col>77</xdr:col>
      <xdr:colOff>95250</xdr:colOff>
      <xdr:row>40</xdr:row>
      <xdr:rowOff>124178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134355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49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65617</xdr:rowOff>
    </xdr:from>
    <xdr:to>
      <xdr:col>72</xdr:col>
      <xdr:colOff>203200</xdr:colOff>
      <xdr:row>43</xdr:row>
      <xdr:rowOff>28222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7266517"/>
          <a:ext cx="889000" cy="13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28222</xdr:rowOff>
    </xdr:from>
    <xdr:to>
      <xdr:col>68</xdr:col>
      <xdr:colOff>152400</xdr:colOff>
      <xdr:row>43</xdr:row>
      <xdr:rowOff>108655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40057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153811</xdr:rowOff>
    </xdr:from>
    <xdr:to>
      <xdr:col>68</xdr:col>
      <xdr:colOff>203200</xdr:colOff>
      <xdr:row>40</xdr:row>
      <xdr:rowOff>83961</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94138</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103011</xdr:rowOff>
    </xdr:from>
    <xdr:to>
      <xdr:col>64</xdr:col>
      <xdr:colOff>152400</xdr:colOff>
      <xdr:row>41</xdr:row>
      <xdr:rowOff>33161</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96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43338</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72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168927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02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146050</xdr:rowOff>
    </xdr:from>
    <xdr:to>
      <xdr:col>77</xdr:col>
      <xdr:colOff>95250</xdr:colOff>
      <xdr:row>42</xdr:row>
      <xdr:rowOff>76200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14817</xdr:rowOff>
    </xdr:from>
    <xdr:to>
      <xdr:col>73</xdr:col>
      <xdr:colOff>44450</xdr:colOff>
      <xdr:row>42</xdr:row>
      <xdr:rowOff>116417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101194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148872</xdr:rowOff>
    </xdr:from>
    <xdr:to>
      <xdr:col>68</xdr:col>
      <xdr:colOff>203200</xdr:colOff>
      <xdr:row>43</xdr:row>
      <xdr:rowOff>79022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63799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43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57855</xdr:rowOff>
    </xdr:from>
    <xdr:to>
      <xdr:col>64</xdr:col>
      <xdr:colOff>152400</xdr:colOff>
      <xdr:row>43</xdr:row>
      <xdr:rowOff>159455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43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144232</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51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分子（将来負担額）分母（標準財政規模）ともに増加したため、比率は増加している。</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おいては将来負担額の基となる地方債現在高については減少しているが、企業会計の地方債元金償還に充てるための繰入見込や地方債現在高にかかる基準財政需要額算入見込額の減少に伴い将来負担額は増加した。</a:t>
          </a:r>
        </a:p>
        <a:p>
          <a:r>
            <a:rPr kumimoji="1" lang="ja-JP" altLang="en-US" sz="1300">
              <a:latin typeface="ＭＳ Ｐゴシック" panose="020B0600070205080204" pitchFamily="50" charset="-128"/>
              <a:ea typeface="ＭＳ Ｐゴシック" panose="020B0600070205080204" pitchFamily="50" charset="-128"/>
            </a:rPr>
            <a:t>　今後も、大型の建設事業に係る財源の確保など、有利な地方債を最大限活用する中で、後年度の安定的な財政運営を行っていく必要がある。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35916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1852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7993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60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35916</xdr:rowOff>
    </xdr:from>
    <xdr:to>
      <xdr:col>81</xdr:col>
      <xdr:colOff>133350</xdr:colOff>
      <xdr:row>21</xdr:row>
      <xdr:rowOff>35916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63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24003</xdr:rowOff>
    </xdr:from>
    <xdr:to>
      <xdr:col>81</xdr:col>
      <xdr:colOff>44450</xdr:colOff>
      <xdr:row>16</xdr:row>
      <xdr:rowOff>112801</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179800" y="2767203"/>
          <a:ext cx="838200" cy="88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94226</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323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77699</xdr:rowOff>
    </xdr:from>
    <xdr:to>
      <xdr:col>81</xdr:col>
      <xdr:colOff>95250</xdr:colOff>
      <xdr:row>15</xdr:row>
      <xdr:rowOff>7849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7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24003</xdr:rowOff>
    </xdr:from>
    <xdr:to>
      <xdr:col>77</xdr:col>
      <xdr:colOff>44450</xdr:colOff>
      <xdr:row>16</xdr:row>
      <xdr:rowOff>37516</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767203"/>
          <a:ext cx="889000" cy="1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83007</xdr:rowOff>
    </xdr:from>
    <xdr:to>
      <xdr:col>77</xdr:col>
      <xdr:colOff>95250</xdr:colOff>
      <xdr:row>15</xdr:row>
      <xdr:rowOff>13157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23334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5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37516</xdr:rowOff>
    </xdr:from>
    <xdr:to>
      <xdr:col>72</xdr:col>
      <xdr:colOff>203200</xdr:colOff>
      <xdr:row>16</xdr:row>
      <xdr:rowOff>134036</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780716"/>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84938</xdr:rowOff>
    </xdr:from>
    <xdr:to>
      <xdr:col>73</xdr:col>
      <xdr:colOff>44450</xdr:colOff>
      <xdr:row>15</xdr:row>
      <xdr:rowOff>15088</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25265</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254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129210</xdr:rowOff>
    </xdr:from>
    <xdr:to>
      <xdr:col>68</xdr:col>
      <xdr:colOff>152400</xdr:colOff>
      <xdr:row>16</xdr:row>
      <xdr:rowOff>134036</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3512800" y="2872410"/>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122580</xdr:rowOff>
    </xdr:from>
    <xdr:to>
      <xdr:col>68</xdr:col>
      <xdr:colOff>203200</xdr:colOff>
      <xdr:row>15</xdr:row>
      <xdr:rowOff>52730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62907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29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28829</xdr:rowOff>
    </xdr:from>
    <xdr:to>
      <xdr:col>64</xdr:col>
      <xdr:colOff>152400</xdr:colOff>
      <xdr:row>15</xdr:row>
      <xdr:rowOff>130429</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60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140606</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36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62001</xdr:rowOff>
    </xdr:from>
    <xdr:to>
      <xdr:col>81</xdr:col>
      <xdr:colOff>95250</xdr:colOff>
      <xdr:row>16</xdr:row>
      <xdr:rowOff>163601</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805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34078</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777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144653</xdr:rowOff>
    </xdr:from>
    <xdr:to>
      <xdr:col>77</xdr:col>
      <xdr:colOff>95250</xdr:colOff>
      <xdr:row>16</xdr:row>
      <xdr:rowOff>74803</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71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59580</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8027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158166</xdr:rowOff>
    </xdr:from>
    <xdr:to>
      <xdr:col>73</xdr:col>
      <xdr:colOff>44450</xdr:colOff>
      <xdr:row>16</xdr:row>
      <xdr:rowOff>88316</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72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73093</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8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83236</xdr:rowOff>
    </xdr:from>
    <xdr:to>
      <xdr:col>68</xdr:col>
      <xdr:colOff>203200</xdr:colOff>
      <xdr:row>17</xdr:row>
      <xdr:rowOff>13386</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82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169613</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91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78410</xdr:rowOff>
    </xdr:from>
    <xdr:to>
      <xdr:col>64</xdr:col>
      <xdr:colOff>152400</xdr:colOff>
      <xdr:row>17</xdr:row>
      <xdr:rowOff>8560</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82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164787</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907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島根県大田市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31,475
30,974
435.34
26,411,949
25,900,379
418,440
13,463,808
29,241,311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一部事務組合を含めて市町村合併を行ったことにより、消防や衛生関係の人件費が類似団体と比較して多くなっているため、類似団体平均より数値が高くなっている。</a:t>
          </a:r>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人件費は近年増加傾向にあり、定員管理計画に基づき適切な人員管理を行っていく必要がある。</a:t>
          </a:r>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100330</xdr:rowOff>
    </xdr:from>
    <xdr:to>
      <xdr:col>24</xdr:col>
      <xdr:colOff>25400</xdr:colOff>
      <xdr:row>40</xdr:row>
      <xdr:rowOff>50800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78688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85090</xdr:rowOff>
    </xdr:from>
    <xdr:to>
      <xdr:col>19</xdr:col>
      <xdr:colOff>187325</xdr:colOff>
      <xdr:row>39</xdr:row>
      <xdr:rowOff>100330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7716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152400</xdr:rowOff>
    </xdr:from>
    <xdr:to>
      <xdr:col>20</xdr:col>
      <xdr:colOff>38100</xdr:colOff>
      <xdr:row>37</xdr:row>
      <xdr:rowOff>82550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92727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9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1270</xdr:rowOff>
    </xdr:from>
    <xdr:to>
      <xdr:col>15</xdr:col>
      <xdr:colOff>98425</xdr:colOff>
      <xdr:row>39</xdr:row>
      <xdr:rowOff>85090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6878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1270</xdr:rowOff>
    </xdr:from>
    <xdr:to>
      <xdr:col>11</xdr:col>
      <xdr:colOff>9525</xdr:colOff>
      <xdr:row>39</xdr:row>
      <xdr:rowOff>100330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6878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12717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0</xdr:rowOff>
    </xdr:from>
    <xdr:to>
      <xdr:col>24</xdr:col>
      <xdr:colOff>76200</xdr:colOff>
      <xdr:row>40</xdr:row>
      <xdr:rowOff>101600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143527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83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49530</xdr:rowOff>
    </xdr:from>
    <xdr:to>
      <xdr:col>20</xdr:col>
      <xdr:colOff>38100</xdr:colOff>
      <xdr:row>39</xdr:row>
      <xdr:rowOff>151130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3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135907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82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34290</xdr:rowOff>
    </xdr:from>
    <xdr:to>
      <xdr:col>15</xdr:col>
      <xdr:colOff>149225</xdr:colOff>
      <xdr:row>39</xdr:row>
      <xdr:rowOff>135890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2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120667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0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121920</xdr:rowOff>
    </xdr:from>
    <xdr:to>
      <xdr:col>11</xdr:col>
      <xdr:colOff>60325</xdr:colOff>
      <xdr:row>39</xdr:row>
      <xdr:rowOff>52070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36847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49530</xdr:rowOff>
    </xdr:from>
    <xdr:to>
      <xdr:col>6</xdr:col>
      <xdr:colOff>171450</xdr:colOff>
      <xdr:row>39</xdr:row>
      <xdr:rowOff>151130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73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135907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82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物件費全体の決算額は前年度より増となっているものの、経常的な支出に充当する特定財源（標準化対応によるシステム改修に伴う国県支出金の補助など）が増となったため比率は減少している。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20</xdr:row>
      <xdr:rowOff>104140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346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96520</xdr:rowOff>
    </xdr:from>
    <xdr:to>
      <xdr:col>82</xdr:col>
      <xdr:colOff>107950</xdr:colOff>
      <xdr:row>17</xdr:row>
      <xdr:rowOff>8890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83972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6367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2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165100</xdr:rowOff>
    </xdr:from>
    <xdr:to>
      <xdr:col>78</xdr:col>
      <xdr:colOff>69850</xdr:colOff>
      <xdr:row>17</xdr:row>
      <xdr:rowOff>8890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083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27940</xdr:rowOff>
    </xdr:from>
    <xdr:to>
      <xdr:col>73</xdr:col>
      <xdr:colOff>180975</xdr:colOff>
      <xdr:row>16</xdr:row>
      <xdr:rowOff>165100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7711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27940</xdr:rowOff>
    </xdr:from>
    <xdr:to>
      <xdr:col>69</xdr:col>
      <xdr:colOff>92075</xdr:colOff>
      <xdr:row>16</xdr:row>
      <xdr:rowOff>96520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711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134637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45720</xdr:rowOff>
    </xdr:from>
    <xdr:to>
      <xdr:col>82</xdr:col>
      <xdr:colOff>158750</xdr:colOff>
      <xdr:row>16</xdr:row>
      <xdr:rowOff>147320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78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62247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129540</xdr:rowOff>
    </xdr:from>
    <xdr:to>
      <xdr:col>78</xdr:col>
      <xdr:colOff>120650</xdr:colOff>
      <xdr:row>17</xdr:row>
      <xdr:rowOff>59690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114300</xdr:rowOff>
    </xdr:from>
    <xdr:to>
      <xdr:col>74</xdr:col>
      <xdr:colOff>31750</xdr:colOff>
      <xdr:row>17</xdr:row>
      <xdr:rowOff>44450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148590</xdr:rowOff>
    </xdr:from>
    <xdr:to>
      <xdr:col>69</xdr:col>
      <xdr:colOff>142875</xdr:colOff>
      <xdr:row>16</xdr:row>
      <xdr:rowOff>78740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2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88917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45720</xdr:rowOff>
    </xdr:from>
    <xdr:to>
      <xdr:col>65</xdr:col>
      <xdr:colOff>53975</xdr:colOff>
      <xdr:row>16</xdr:row>
      <xdr:rowOff>147320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8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132097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8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国の経済対策に伴う給付金事業等により扶助費全体の決算額は前年度よりも増となっているものの、経常的経費の扶助費についてはほぼ横ばいとなった。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61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167822</xdr:rowOff>
    </xdr:from>
    <xdr:to>
      <xdr:col>24</xdr:col>
      <xdr:colOff>25400</xdr:colOff>
      <xdr:row>56</xdr:row>
      <xdr:rowOff>29028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5975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64605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65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167822</xdr:rowOff>
    </xdr:from>
    <xdr:to>
      <xdr:col>19</xdr:col>
      <xdr:colOff>187325</xdr:colOff>
      <xdr:row>56</xdr:row>
      <xdr:rowOff>29028</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5975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135165</xdr:rowOff>
    </xdr:from>
    <xdr:to>
      <xdr:col>15</xdr:col>
      <xdr:colOff>98425</xdr:colOff>
      <xdr:row>55</xdr:row>
      <xdr:rowOff>167822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5649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xdr:rowOff>
    </xdr:from>
    <xdr:to>
      <xdr:col>15</xdr:col>
      <xdr:colOff>149225</xdr:colOff>
      <xdr:row>56</xdr:row>
      <xdr:rowOff>112485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97262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135165</xdr:rowOff>
    </xdr:from>
    <xdr:to>
      <xdr:col>11</xdr:col>
      <xdr:colOff>9525</xdr:colOff>
      <xdr:row>56</xdr:row>
      <xdr:rowOff>143328</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564915"/>
          <a:ext cx="889000" cy="179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92528</xdr:rowOff>
    </xdr:from>
    <xdr:to>
      <xdr:col>6</xdr:col>
      <xdr:colOff>171450</xdr:colOff>
      <xdr:row>57</xdr:row>
      <xdr:rowOff>22678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32855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117022</xdr:rowOff>
    </xdr:from>
    <xdr:to>
      <xdr:col>24</xdr:col>
      <xdr:colOff>76200</xdr:colOff>
      <xdr:row>56</xdr:row>
      <xdr:rowOff>47172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133549</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39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149678</xdr:rowOff>
    </xdr:from>
    <xdr:to>
      <xdr:col>20</xdr:col>
      <xdr:colOff>38100</xdr:colOff>
      <xdr:row>56</xdr:row>
      <xdr:rowOff>79828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90005</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34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117022</xdr:rowOff>
    </xdr:from>
    <xdr:to>
      <xdr:col>15</xdr:col>
      <xdr:colOff>149225</xdr:colOff>
      <xdr:row>56</xdr:row>
      <xdr:rowOff>47172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57349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31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84365</xdr:rowOff>
    </xdr:from>
    <xdr:to>
      <xdr:col>11</xdr:col>
      <xdr:colOff>60325</xdr:colOff>
      <xdr:row>56</xdr:row>
      <xdr:rowOff>14515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24692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92528</xdr:rowOff>
    </xdr:from>
    <xdr:to>
      <xdr:col>6</xdr:col>
      <xdr:colOff>171450</xdr:colOff>
      <xdr:row>57</xdr:row>
      <xdr:rowOff>22678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7455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大雪の影響による除雪経費に係る維持補修費は増となったものの、公共施設の維持補修は前年度に比べるとやや減少し、また、特別会計への繰出金についても減少したため比率も微減となっている。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61</xdr:row>
      <xdr:rowOff>146050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6526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54610</xdr:rowOff>
    </xdr:from>
    <xdr:to>
      <xdr:col>82</xdr:col>
      <xdr:colOff>107950</xdr:colOff>
      <xdr:row>57</xdr:row>
      <xdr:rowOff>69850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8272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85107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514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134620</xdr:rowOff>
    </xdr:from>
    <xdr:to>
      <xdr:col>78</xdr:col>
      <xdr:colOff>69850</xdr:colOff>
      <xdr:row>57</xdr:row>
      <xdr:rowOff>69850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7358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8907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43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xdr:rowOff>
    </xdr:from>
    <xdr:to>
      <xdr:col>73</xdr:col>
      <xdr:colOff>180975</xdr:colOff>
      <xdr:row>56</xdr:row>
      <xdr:rowOff>134620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6139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83820</xdr:rowOff>
    </xdr:from>
    <xdr:to>
      <xdr:col>74</xdr:col>
      <xdr:colOff>31750</xdr:colOff>
      <xdr:row>57</xdr:row>
      <xdr:rowOff>13970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24147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12700</xdr:rowOff>
    </xdr:from>
    <xdr:to>
      <xdr:col>69</xdr:col>
      <xdr:colOff>92075</xdr:colOff>
      <xdr:row>57</xdr:row>
      <xdr:rowOff>8890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61390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22860</xdr:rowOff>
    </xdr:from>
    <xdr:to>
      <xdr:col>69</xdr:col>
      <xdr:colOff>142875</xdr:colOff>
      <xdr:row>56</xdr:row>
      <xdr:rowOff>124460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109237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59707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3810</xdr:rowOff>
    </xdr:from>
    <xdr:to>
      <xdr:col>82</xdr:col>
      <xdr:colOff>158750</xdr:colOff>
      <xdr:row>57</xdr:row>
      <xdr:rowOff>105410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7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147337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74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83820</xdr:rowOff>
    </xdr:from>
    <xdr:to>
      <xdr:col>74</xdr:col>
      <xdr:colOff>31750</xdr:colOff>
      <xdr:row>57</xdr:row>
      <xdr:rowOff>13970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170197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77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133350</xdr:rowOff>
    </xdr:from>
    <xdr:to>
      <xdr:col>69</xdr:col>
      <xdr:colOff>142875</xdr:colOff>
      <xdr:row>56</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73677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129540</xdr:rowOff>
    </xdr:from>
    <xdr:to>
      <xdr:col>65</xdr:col>
      <xdr:colOff>53975</xdr:colOff>
      <xdr:row>57</xdr:row>
      <xdr:rowOff>59690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69867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一部事務組合を含めて市町村合併を行ったことにより、消防や衛生関係の人件費などに係る負担金支出が生じないため、類似団体平均より数値が低くなっている。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年度においては、公営企業会計負担金の減等により割合は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微減</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41</xdr:row>
      <xdr:rowOff>46990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00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129286</xdr:rowOff>
    </xdr:from>
    <xdr:to>
      <xdr:col>82</xdr:col>
      <xdr:colOff>107950</xdr:colOff>
      <xdr:row>35</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13003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135145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143002</xdr:rowOff>
    </xdr:from>
    <xdr:to>
      <xdr:col>78</xdr:col>
      <xdr:colOff>69850</xdr:colOff>
      <xdr:row>36</xdr:row>
      <xdr:rowOff>12700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14375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167640</xdr:rowOff>
    </xdr:from>
    <xdr:to>
      <xdr:col>78</xdr:col>
      <xdr:colOff>120650</xdr:colOff>
      <xdr:row>37</xdr:row>
      <xdr:rowOff>97790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82567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110998</xdr:rowOff>
    </xdr:from>
    <xdr:to>
      <xdr:col>73</xdr:col>
      <xdr:colOff>180975</xdr:colOff>
      <xdr:row>36</xdr:row>
      <xdr:rowOff>12700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11174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110998</xdr:rowOff>
    </xdr:from>
    <xdr:to>
      <xdr:col>69</xdr:col>
      <xdr:colOff>92075</xdr:colOff>
      <xdr:row>35</xdr:row>
      <xdr:rowOff>120142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1117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27703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78486</xdr:rowOff>
    </xdr:from>
    <xdr:to>
      <xdr:col>82</xdr:col>
      <xdr:colOff>158750</xdr:colOff>
      <xdr:row>36</xdr:row>
      <xdr:rowOff>8636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95013</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592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92202</xdr:rowOff>
    </xdr:from>
    <xdr:to>
      <xdr:col>78</xdr:col>
      <xdr:colOff>120650</xdr:colOff>
      <xdr:row>36</xdr:row>
      <xdr:rowOff>22352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32529</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861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73677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60198</xdr:rowOff>
    </xdr:from>
    <xdr:to>
      <xdr:col>69</xdr:col>
      <xdr:colOff>142875</xdr:colOff>
      <xdr:row>35</xdr:row>
      <xdr:rowOff>161798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0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525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82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69342</xdr:rowOff>
    </xdr:from>
    <xdr:to>
      <xdr:col>65</xdr:col>
      <xdr:colOff>53975</xdr:colOff>
      <xdr:row>35</xdr:row>
      <xdr:rowOff>170942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9669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単年度の公債費は同規模団体と比較して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4.3</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大きくなっている。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過去に実施した道路改良や小学校施設の改築による地方債の</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償還</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が終了したことにより公債費は減となっているが、引き続き中期財政運営方針に基づき、市債発行について計画的に行っていく必要がある。</a:t>
          </a:r>
          <a:endParaRPr lang="ja-JP" altLang="ja-JP" sz="13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6695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153670</xdr:rowOff>
    </xdr:from>
    <xdr:to>
      <xdr:col>24</xdr:col>
      <xdr:colOff>25400</xdr:colOff>
      <xdr:row>80</xdr:row>
      <xdr:rowOff>73661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698220"/>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134638</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164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73661</xdr:rowOff>
    </xdr:from>
    <xdr:to>
      <xdr:col>19</xdr:col>
      <xdr:colOff>187325</xdr:colOff>
      <xdr:row>80</xdr:row>
      <xdr:rowOff>88900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7896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7620</xdr:rowOff>
    </xdr:from>
    <xdr:to>
      <xdr:col>20</xdr:col>
      <xdr:colOff>38100</xdr:colOff>
      <xdr:row>78</xdr:row>
      <xdr:rowOff>109220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119397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14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88900</xdr:rowOff>
    </xdr:from>
    <xdr:to>
      <xdr:col>15</xdr:col>
      <xdr:colOff>98425</xdr:colOff>
      <xdr:row>80</xdr:row>
      <xdr:rowOff>96520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8049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96520</xdr:rowOff>
    </xdr:from>
    <xdr:to>
      <xdr:col>11</xdr:col>
      <xdr:colOff>9525</xdr:colOff>
      <xdr:row>81</xdr:row>
      <xdr:rowOff>39370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8125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50816</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160020</xdr:rowOff>
    </xdr:from>
    <xdr:to>
      <xdr:col>6</xdr:col>
      <xdr:colOff>171450</xdr:colOff>
      <xdr:row>79</xdr:row>
      <xdr:rowOff>90170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53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100347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30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102870</xdr:rowOff>
    </xdr:from>
    <xdr:to>
      <xdr:col>24</xdr:col>
      <xdr:colOff>76200</xdr:colOff>
      <xdr:row>80</xdr:row>
      <xdr:rowOff>33020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74947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22861</xdr:rowOff>
    </xdr:from>
    <xdr:to>
      <xdr:col>20</xdr:col>
      <xdr:colOff>38100</xdr:colOff>
      <xdr:row>80</xdr:row>
      <xdr:rowOff>124461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109238</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825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38100</xdr:rowOff>
    </xdr:from>
    <xdr:to>
      <xdr:col>15</xdr:col>
      <xdr:colOff>149225</xdr:colOff>
      <xdr:row>80</xdr:row>
      <xdr:rowOff>139700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124477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45720</xdr:rowOff>
    </xdr:from>
    <xdr:to>
      <xdr:col>11</xdr:col>
      <xdr:colOff>60325</xdr:colOff>
      <xdr:row>80</xdr:row>
      <xdr:rowOff>147320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76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132097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84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160020</xdr:rowOff>
    </xdr:from>
    <xdr:to>
      <xdr:col>6</xdr:col>
      <xdr:colOff>171450</xdr:colOff>
      <xdr:row>81</xdr:row>
      <xdr:rowOff>90170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87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74947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96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前年度と比較しほぼ横ばいとなっており、全体的に経常経費の決算額は増となっているものの、普通交付税、地方消費税交付金といった歳入経常一般財源が増加したことや特定財源（地方債や国庫支出金）の充当が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引き続き、行財政改革の推進により公債費以外の経費についても改善に努める必要がある。</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89444</xdr:rowOff>
    </xdr:from>
    <xdr:to>
      <xdr:col>82</xdr:col>
      <xdr:colOff>107950</xdr:colOff>
      <xdr:row>81</xdr:row>
      <xdr:rowOff>11068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05294"/>
          <a:ext cx="0" cy="129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154595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7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11068</xdr:rowOff>
    </xdr:from>
    <xdr:to>
      <xdr:col>82</xdr:col>
      <xdr:colOff>196850</xdr:colOff>
      <xdr:row>81</xdr:row>
      <xdr:rowOff>11068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9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4371</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89444</xdr:rowOff>
    </xdr:from>
    <xdr:to>
      <xdr:col>82</xdr:col>
      <xdr:colOff>196850</xdr:colOff>
      <xdr:row>73</xdr:row>
      <xdr:rowOff>89444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0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32294</xdr:rowOff>
    </xdr:from>
    <xdr:to>
      <xdr:col>82</xdr:col>
      <xdr:colOff>107950</xdr:colOff>
      <xdr:row>76</xdr:row>
      <xdr:rowOff>38826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062494"/>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77669</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107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105592</xdr:rowOff>
    </xdr:from>
    <xdr:to>
      <xdr:col>82</xdr:col>
      <xdr:colOff>158750</xdr:colOff>
      <xdr:row>77</xdr:row>
      <xdr:rowOff>35742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12700</xdr:rowOff>
    </xdr:from>
    <xdr:to>
      <xdr:col>78</xdr:col>
      <xdr:colOff>69850</xdr:colOff>
      <xdr:row>76</xdr:row>
      <xdr:rowOff>38826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04290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20682</xdr:rowOff>
    </xdr:from>
    <xdr:to>
      <xdr:col>78</xdr:col>
      <xdr:colOff>120650</xdr:colOff>
      <xdr:row>76</xdr:row>
      <xdr:rowOff>122282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107059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137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167822</xdr:rowOff>
    </xdr:from>
    <xdr:to>
      <xdr:col>73</xdr:col>
      <xdr:colOff>180975</xdr:colOff>
      <xdr:row>76</xdr:row>
      <xdr:rowOff>12700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683672"/>
          <a:ext cx="889000" cy="359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107224</xdr:rowOff>
    </xdr:from>
    <xdr:to>
      <xdr:col>74</xdr:col>
      <xdr:colOff>31750</xdr:colOff>
      <xdr:row>76</xdr:row>
      <xdr:rowOff>37374</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96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47551</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73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167822</xdr:rowOff>
    </xdr:from>
    <xdr:to>
      <xdr:col>69</xdr:col>
      <xdr:colOff>92075</xdr:colOff>
      <xdr:row>75</xdr:row>
      <xdr:rowOff>125367</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683672"/>
          <a:ext cx="889000" cy="300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95794</xdr:rowOff>
    </xdr:from>
    <xdr:to>
      <xdr:col>69</xdr:col>
      <xdr:colOff>142875</xdr:colOff>
      <xdr:row>75</xdr:row>
      <xdr:rowOff>25944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10721</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869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94162</xdr:rowOff>
    </xdr:from>
    <xdr:to>
      <xdr:col>65</xdr:col>
      <xdr:colOff>53975</xdr:colOff>
      <xdr:row>76</xdr:row>
      <xdr:rowOff>24312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5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9089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039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152944</xdr:rowOff>
    </xdr:from>
    <xdr:to>
      <xdr:col>82</xdr:col>
      <xdr:colOff>158750</xdr:colOff>
      <xdr:row>76</xdr:row>
      <xdr:rowOff>83094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01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169471</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856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159476</xdr:rowOff>
    </xdr:from>
    <xdr:to>
      <xdr:col>78</xdr:col>
      <xdr:colOff>120650</xdr:colOff>
      <xdr:row>76</xdr:row>
      <xdr:rowOff>89626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01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99803</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787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133350</xdr:rowOff>
    </xdr:from>
    <xdr:to>
      <xdr:col>74</xdr:col>
      <xdr:colOff>31750</xdr:colOff>
      <xdr:row>76</xdr:row>
      <xdr:rowOff>63500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48277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117022</xdr:rowOff>
    </xdr:from>
    <xdr:to>
      <xdr:col>69</xdr:col>
      <xdr:colOff>142875</xdr:colOff>
      <xdr:row>74</xdr:row>
      <xdr:rowOff>47172</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63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57349</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40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74567</xdr:rowOff>
    </xdr:from>
    <xdr:to>
      <xdr:col>65</xdr:col>
      <xdr:colOff>53975</xdr:colOff>
      <xdr:row>76</xdr:row>
      <xdr:rowOff>4716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9333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14894</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702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島根県大田市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20</xdr:row>
      <xdr:rowOff>111709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3679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83786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111709</xdr:rowOff>
    </xdr:from>
    <xdr:to>
      <xdr:col>30</xdr:col>
      <xdr:colOff>25400</xdr:colOff>
      <xdr:row>20</xdr:row>
      <xdr:rowOff>111709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3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12</xdr:row>
      <xdr:rowOff>133210</xdr:rowOff>
    </xdr:from>
    <xdr:to>
      <xdr:col>29</xdr:col>
      <xdr:colOff>127000</xdr:colOff>
      <xdr:row>13</xdr:row>
      <xdr:rowOff>95072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238235"/>
          <a:ext cx="647700" cy="1333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84815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75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112738</xdr:rowOff>
    </xdr:from>
    <xdr:to>
      <xdr:col>29</xdr:col>
      <xdr:colOff>177800</xdr:colOff>
      <xdr:row>17</xdr:row>
      <xdr:rowOff>42888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95072</xdr:rowOff>
    </xdr:from>
    <xdr:to>
      <xdr:col>26</xdr:col>
      <xdr:colOff>50800</xdr:colOff>
      <xdr:row>13</xdr:row>
      <xdr:rowOff>110452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371547"/>
          <a:ext cx="698500" cy="153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38024</xdr:rowOff>
    </xdr:from>
    <xdr:to>
      <xdr:col>26</xdr:col>
      <xdr:colOff>101600</xdr:colOff>
      <xdr:row>17</xdr:row>
      <xdr:rowOff>139624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124401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110452</xdr:rowOff>
    </xdr:from>
    <xdr:to>
      <xdr:col>22</xdr:col>
      <xdr:colOff>114300</xdr:colOff>
      <xdr:row>13</xdr:row>
      <xdr:rowOff>120015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386927"/>
          <a:ext cx="698500" cy="95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71730</xdr:rowOff>
    </xdr:from>
    <xdr:to>
      <xdr:col>22</xdr:col>
      <xdr:colOff>165100</xdr:colOff>
      <xdr:row>18</xdr:row>
      <xdr:rowOff>1880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34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158107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2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120015</xdr:rowOff>
    </xdr:from>
    <xdr:to>
      <xdr:col>18</xdr:col>
      <xdr:colOff>177800</xdr:colOff>
      <xdr:row>13</xdr:row>
      <xdr:rowOff>144386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396490"/>
          <a:ext cx="698500" cy="243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92735</xdr:rowOff>
    </xdr:from>
    <xdr:to>
      <xdr:col>19</xdr:col>
      <xdr:colOff>38100</xdr:colOff>
      <xdr:row>18</xdr:row>
      <xdr:rowOff>22885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5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7662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1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75717</xdr:rowOff>
    </xdr:from>
    <xdr:to>
      <xdr:col>15</xdr:col>
      <xdr:colOff>101600</xdr:colOff>
      <xdr:row>17</xdr:row>
      <xdr:rowOff>5867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66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162094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52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12</xdr:row>
      <xdr:rowOff>82410</xdr:rowOff>
    </xdr:from>
    <xdr:to>
      <xdr:col>29</xdr:col>
      <xdr:colOff>177800</xdr:colOff>
      <xdr:row>13</xdr:row>
      <xdr:rowOff>12560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1874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11256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116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44272</xdr:rowOff>
    </xdr:from>
    <xdr:to>
      <xdr:col>26</xdr:col>
      <xdr:colOff>101600</xdr:colOff>
      <xdr:row>13</xdr:row>
      <xdr:rowOff>145872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3207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11</xdr:row>
      <xdr:rowOff>156049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0896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59652</xdr:rowOff>
    </xdr:from>
    <xdr:to>
      <xdr:col>22</xdr:col>
      <xdr:colOff>165100</xdr:colOff>
      <xdr:row>13</xdr:row>
      <xdr:rowOff>161252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3361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11</xdr:row>
      <xdr:rowOff>171429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10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13</xdr:row>
      <xdr:rowOff>69215</xdr:rowOff>
    </xdr:from>
    <xdr:to>
      <xdr:col>19</xdr:col>
      <xdr:colOff>38100</xdr:colOff>
      <xdr:row>13</xdr:row>
      <xdr:rowOff>170815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3456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9542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11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93586</xdr:rowOff>
    </xdr:from>
    <xdr:to>
      <xdr:col>15</xdr:col>
      <xdr:colOff>101600</xdr:colOff>
      <xdr:row>14</xdr:row>
      <xdr:rowOff>23736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3700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33913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138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172949</xdr:rowOff>
    </xdr:from>
    <xdr:to>
      <xdr:col>29</xdr:col>
      <xdr:colOff>127000</xdr:colOff>
      <xdr:row>37</xdr:row>
      <xdr:rowOff>280358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97499"/>
          <a:ext cx="0" cy="13075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252435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3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280358</xdr:rowOff>
    </xdr:from>
    <xdr:to>
      <xdr:col>30</xdr:col>
      <xdr:colOff>25400</xdr:colOff>
      <xdr:row>37</xdr:row>
      <xdr:rowOff>280358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405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87876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4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172949</xdr:rowOff>
    </xdr:from>
    <xdr:to>
      <xdr:col>30</xdr:col>
      <xdr:colOff>25400</xdr:colOff>
      <xdr:row>33</xdr:row>
      <xdr:rowOff>172949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974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262560</xdr:rowOff>
    </xdr:from>
    <xdr:to>
      <xdr:col>29</xdr:col>
      <xdr:colOff>127000</xdr:colOff>
      <xdr:row>34</xdr:row>
      <xdr:rowOff>305275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6530010"/>
          <a:ext cx="647700" cy="427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163393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7737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191316</xdr:rowOff>
    </xdr:from>
    <xdr:to>
      <xdr:col>29</xdr:col>
      <xdr:colOff>177800</xdr:colOff>
      <xdr:row>35</xdr:row>
      <xdr:rowOff>292916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801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216872</xdr:rowOff>
    </xdr:from>
    <xdr:to>
      <xdr:col>26</xdr:col>
      <xdr:colOff>50800</xdr:colOff>
      <xdr:row>34</xdr:row>
      <xdr:rowOff>262560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6484322"/>
          <a:ext cx="698500" cy="456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174204</xdr:rowOff>
    </xdr:from>
    <xdr:to>
      <xdr:col>26</xdr:col>
      <xdr:colOff>101600</xdr:colOff>
      <xdr:row>35</xdr:row>
      <xdr:rowOff>275804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260581</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870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66258</xdr:rowOff>
    </xdr:from>
    <xdr:to>
      <xdr:col>22</xdr:col>
      <xdr:colOff>114300</xdr:colOff>
      <xdr:row>34</xdr:row>
      <xdr:rowOff>216872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6333708"/>
          <a:ext cx="698500" cy="1506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202192</xdr:rowOff>
    </xdr:from>
    <xdr:to>
      <xdr:col>22</xdr:col>
      <xdr:colOff>165100</xdr:colOff>
      <xdr:row>35</xdr:row>
      <xdr:rowOff>303792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288569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898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66258</xdr:rowOff>
    </xdr:from>
    <xdr:to>
      <xdr:col>18</xdr:col>
      <xdr:colOff>177800</xdr:colOff>
      <xdr:row>34</xdr:row>
      <xdr:rowOff>215599</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6333708"/>
          <a:ext cx="698500" cy="1493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247160</xdr:rowOff>
    </xdr:from>
    <xdr:to>
      <xdr:col>19</xdr:col>
      <xdr:colOff>38100</xdr:colOff>
      <xdr:row>36</xdr:row>
      <xdr:rowOff>5860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333537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94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131489</xdr:rowOff>
    </xdr:from>
    <xdr:to>
      <xdr:col>15</xdr:col>
      <xdr:colOff>101600</xdr:colOff>
      <xdr:row>35</xdr:row>
      <xdr:rowOff>233089</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741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217866</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828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254475</xdr:rowOff>
    </xdr:from>
    <xdr:to>
      <xdr:col>29</xdr:col>
      <xdr:colOff>177800</xdr:colOff>
      <xdr:row>35</xdr:row>
      <xdr:rowOff>13175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521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99552</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367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211760</xdr:rowOff>
    </xdr:from>
    <xdr:to>
      <xdr:col>26</xdr:col>
      <xdr:colOff>101600</xdr:colOff>
      <xdr:row>34</xdr:row>
      <xdr:rowOff>313360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479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323537</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248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166072</xdr:rowOff>
    </xdr:from>
    <xdr:to>
      <xdr:col>22</xdr:col>
      <xdr:colOff>165100</xdr:colOff>
      <xdr:row>34</xdr:row>
      <xdr:rowOff>267672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433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277849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202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15458</xdr:rowOff>
    </xdr:from>
    <xdr:to>
      <xdr:col>19</xdr:col>
      <xdr:colOff>38100</xdr:colOff>
      <xdr:row>34</xdr:row>
      <xdr:rowOff>117058</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2829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127235</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05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164799</xdr:rowOff>
    </xdr:from>
    <xdr:to>
      <xdr:col>15</xdr:col>
      <xdr:colOff>101600</xdr:colOff>
      <xdr:row>34</xdr:row>
      <xdr:rowOff>266399</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4322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276576</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201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島根県大田市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31,475
30,974
435.34
26,411,949
25,900,379
418,440
13,463,808
29,241,311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24727</xdr:rowOff>
    </xdr:from>
    <xdr:to>
      <xdr:col>24</xdr:col>
      <xdr:colOff>62865</xdr:colOff>
      <xdr:row>38</xdr:row>
      <xdr:rowOff>14757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8227"/>
          <a:ext cx="1270" cy="13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18584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3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14757</xdr:rowOff>
    </xdr:from>
    <xdr:to>
      <xdr:col>24</xdr:col>
      <xdr:colOff>152400</xdr:colOff>
      <xdr:row>38</xdr:row>
      <xdr:rowOff>14757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142854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4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24727</xdr:rowOff>
    </xdr:from>
    <xdr:to>
      <xdr:col>24</xdr:col>
      <xdr:colOff>152400</xdr:colOff>
      <xdr:row>30</xdr:row>
      <xdr:rowOff>24727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71869</xdr:rowOff>
    </xdr:from>
    <xdr:to>
      <xdr:col>24</xdr:col>
      <xdr:colOff>63500</xdr:colOff>
      <xdr:row>31</xdr:row>
      <xdr:rowOff>24270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215369"/>
          <a:ext cx="838200" cy="123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134459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92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156032</xdr:rowOff>
    </xdr:from>
    <xdr:to>
      <xdr:col>24</xdr:col>
      <xdr:colOff>114300</xdr:colOff>
      <xdr:row>34</xdr:row>
      <xdr:rowOff>86182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1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19063</xdr:rowOff>
    </xdr:from>
    <xdr:to>
      <xdr:col>19</xdr:col>
      <xdr:colOff>177800</xdr:colOff>
      <xdr:row>31</xdr:row>
      <xdr:rowOff>24270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334013"/>
          <a:ext cx="8890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84734</xdr:rowOff>
    </xdr:from>
    <xdr:to>
      <xdr:col>20</xdr:col>
      <xdr:colOff>38100</xdr:colOff>
      <xdr:row>35</xdr:row>
      <xdr:rowOff>14884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6011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19063</xdr:rowOff>
    </xdr:from>
    <xdr:to>
      <xdr:col>15</xdr:col>
      <xdr:colOff>50800</xdr:colOff>
      <xdr:row>31</xdr:row>
      <xdr:rowOff>29312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334013"/>
          <a:ext cx="889000" cy="10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109995</xdr:rowOff>
    </xdr:from>
    <xdr:to>
      <xdr:col>15</xdr:col>
      <xdr:colOff>101600</xdr:colOff>
      <xdr:row>35</xdr:row>
      <xdr:rowOff>40145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31272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29312</xdr:rowOff>
    </xdr:from>
    <xdr:to>
      <xdr:col>10</xdr:col>
      <xdr:colOff>114300</xdr:colOff>
      <xdr:row>31</xdr:row>
      <xdr:rowOff>84595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344262"/>
          <a:ext cx="889000" cy="5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123088</xdr:rowOff>
    </xdr:from>
    <xdr:to>
      <xdr:col>10</xdr:col>
      <xdr:colOff>165100</xdr:colOff>
      <xdr:row>35</xdr:row>
      <xdr:rowOff>53238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44365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4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131102</xdr:rowOff>
    </xdr:from>
    <xdr:to>
      <xdr:col>6</xdr:col>
      <xdr:colOff>38100</xdr:colOff>
      <xdr:row>34</xdr:row>
      <xdr:rowOff>61252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578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52379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5881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21069</xdr:rowOff>
    </xdr:from>
    <xdr:to>
      <xdr:col>24</xdr:col>
      <xdr:colOff>114300</xdr:colOff>
      <xdr:row>30</xdr:row>
      <xdr:rowOff>122669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16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107446</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079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144920</xdr:rowOff>
    </xdr:from>
    <xdr:to>
      <xdr:col>20</xdr:col>
      <xdr:colOff>38100</xdr:colOff>
      <xdr:row>31</xdr:row>
      <xdr:rowOff>75070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28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29</xdr:row>
      <xdr:rowOff>91597</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063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139713</xdr:rowOff>
    </xdr:from>
    <xdr:to>
      <xdr:col>15</xdr:col>
      <xdr:colOff>101600</xdr:colOff>
      <xdr:row>31</xdr:row>
      <xdr:rowOff>69863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28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29</xdr:row>
      <xdr:rowOff>86390</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058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149962</xdr:rowOff>
    </xdr:from>
    <xdr:to>
      <xdr:col>10</xdr:col>
      <xdr:colOff>165100</xdr:colOff>
      <xdr:row>31</xdr:row>
      <xdr:rowOff>80112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293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29</xdr:row>
      <xdr:rowOff>96639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06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33795</xdr:rowOff>
    </xdr:from>
    <xdr:to>
      <xdr:col>6</xdr:col>
      <xdr:colOff>38100</xdr:colOff>
      <xdr:row>31</xdr:row>
      <xdr:rowOff>135395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34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29</xdr:row>
      <xdr:rowOff>151922</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123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110828</xdr:rowOff>
    </xdr:from>
    <xdr:to>
      <xdr:col>24</xdr:col>
      <xdr:colOff>62865</xdr:colOff>
      <xdr:row>58</xdr:row>
      <xdr:rowOff>165227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54778"/>
          <a:ext cx="1270" cy="12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169054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165227</xdr:rowOff>
    </xdr:from>
    <xdr:to>
      <xdr:col>24</xdr:col>
      <xdr:colOff>152400</xdr:colOff>
      <xdr:row>58</xdr:row>
      <xdr:rowOff>165227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0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57505</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3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110828</xdr:rowOff>
    </xdr:from>
    <xdr:to>
      <xdr:col>24</xdr:col>
      <xdr:colOff>152400</xdr:colOff>
      <xdr:row>51</xdr:row>
      <xdr:rowOff>110828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123782</xdr:rowOff>
    </xdr:from>
    <xdr:to>
      <xdr:col>24</xdr:col>
      <xdr:colOff>63500</xdr:colOff>
      <xdr:row>57</xdr:row>
      <xdr:rowOff>15395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724982"/>
          <a:ext cx="838200" cy="6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158859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60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8982</xdr:rowOff>
    </xdr:from>
    <xdr:to>
      <xdr:col>24</xdr:col>
      <xdr:colOff>114300</xdr:colOff>
      <xdr:row>57</xdr:row>
      <xdr:rowOff>110582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209</xdr:rowOff>
    </xdr:from>
    <xdr:to>
      <xdr:col>19</xdr:col>
      <xdr:colOff>177800</xdr:colOff>
      <xdr:row>57</xdr:row>
      <xdr:rowOff>15395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772859"/>
          <a:ext cx="889000" cy="15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69286</xdr:rowOff>
    </xdr:from>
    <xdr:to>
      <xdr:col>20</xdr:col>
      <xdr:colOff>38100</xdr:colOff>
      <xdr:row>57</xdr:row>
      <xdr:rowOff>170886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4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162013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93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209</xdr:rowOff>
    </xdr:from>
    <xdr:to>
      <xdr:col>15</xdr:col>
      <xdr:colOff>50800</xdr:colOff>
      <xdr:row>57</xdr:row>
      <xdr:rowOff>56238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72859"/>
          <a:ext cx="889000" cy="56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49246</xdr:rowOff>
    </xdr:from>
    <xdr:to>
      <xdr:col>15</xdr:col>
      <xdr:colOff>101600</xdr:colOff>
      <xdr:row>57</xdr:row>
      <xdr:rowOff>150846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141973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14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56238</xdr:rowOff>
    </xdr:from>
    <xdr:to>
      <xdr:col>10</xdr:col>
      <xdr:colOff>114300</xdr:colOff>
      <xdr:row>57</xdr:row>
      <xdr:rowOff>77491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28888"/>
          <a:ext cx="889000" cy="21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103301</xdr:rowOff>
    </xdr:from>
    <xdr:to>
      <xdr:col>10</xdr:col>
      <xdr:colOff>165100</xdr:colOff>
      <xdr:row>58</xdr:row>
      <xdr:rowOff>33451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24578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8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26096</xdr:rowOff>
    </xdr:from>
    <xdr:to>
      <xdr:col>6</xdr:col>
      <xdr:colOff>38100</xdr:colOff>
      <xdr:row>57</xdr:row>
      <xdr:rowOff>127696</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144223</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7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72982</xdr:rowOff>
    </xdr:from>
    <xdr:to>
      <xdr:col>24</xdr:col>
      <xdr:colOff>114300</xdr:colOff>
      <xdr:row>57</xdr:row>
      <xdr:rowOff>3132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7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95859</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525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136045</xdr:rowOff>
    </xdr:from>
    <xdr:to>
      <xdr:col>20</xdr:col>
      <xdr:colOff>38100</xdr:colOff>
      <xdr:row>57</xdr:row>
      <xdr:rowOff>66195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3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82722</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512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120859</xdr:rowOff>
    </xdr:from>
    <xdr:to>
      <xdr:col>15</xdr:col>
      <xdr:colOff>101600</xdr:colOff>
      <xdr:row>57</xdr:row>
      <xdr:rowOff>51009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2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67536</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497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5438</xdr:rowOff>
    </xdr:from>
    <xdr:to>
      <xdr:col>10</xdr:col>
      <xdr:colOff>165100</xdr:colOff>
      <xdr:row>57</xdr:row>
      <xdr:rowOff>107038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7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123565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5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26691</xdr:rowOff>
    </xdr:from>
    <xdr:to>
      <xdr:col>6</xdr:col>
      <xdr:colOff>38100</xdr:colOff>
      <xdr:row>57</xdr:row>
      <xdr:rowOff>128291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99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119418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892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33286</xdr:rowOff>
    </xdr:from>
    <xdr:to>
      <xdr:col>24</xdr:col>
      <xdr:colOff>62865</xdr:colOff>
      <xdr:row>79</xdr:row>
      <xdr:rowOff>25152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4786"/>
          <a:ext cx="1270" cy="153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28979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25152</xdr:rowOff>
    </xdr:from>
    <xdr:to>
      <xdr:col>24</xdr:col>
      <xdr:colOff>152400</xdr:colOff>
      <xdr:row>79</xdr:row>
      <xdr:rowOff>25152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9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151413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33286</xdr:rowOff>
    </xdr:from>
    <xdr:to>
      <xdr:col>24</xdr:col>
      <xdr:colOff>152400</xdr:colOff>
      <xdr:row>70</xdr:row>
      <xdr:rowOff>33286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4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73730</xdr:rowOff>
    </xdr:from>
    <xdr:to>
      <xdr:col>24</xdr:col>
      <xdr:colOff>63500</xdr:colOff>
      <xdr:row>78</xdr:row>
      <xdr:rowOff>122898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46830"/>
          <a:ext cx="838200" cy="49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160774</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9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3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122898</xdr:rowOff>
    </xdr:from>
    <xdr:to>
      <xdr:col>19</xdr:col>
      <xdr:colOff>177800</xdr:colOff>
      <xdr:row>78</xdr:row>
      <xdr:rowOff>154178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95998"/>
          <a:ext cx="889000" cy="3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15596</xdr:rowOff>
    </xdr:from>
    <xdr:to>
      <xdr:col>20</xdr:col>
      <xdr:colOff>38100</xdr:colOff>
      <xdr:row>78</xdr:row>
      <xdr:rowOff>117196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133723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63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154178</xdr:rowOff>
    </xdr:from>
    <xdr:to>
      <xdr:col>15</xdr:col>
      <xdr:colOff>50800</xdr:colOff>
      <xdr:row>78</xdr:row>
      <xdr:rowOff>166370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527278"/>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12852</xdr:rowOff>
    </xdr:from>
    <xdr:to>
      <xdr:col>15</xdr:col>
      <xdr:colOff>101600</xdr:colOff>
      <xdr:row>78</xdr:row>
      <xdr:rowOff>114452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130979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6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139167</xdr:rowOff>
    </xdr:from>
    <xdr:to>
      <xdr:col>10</xdr:col>
      <xdr:colOff>114300</xdr:colOff>
      <xdr:row>78</xdr:row>
      <xdr:rowOff>166370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12267"/>
          <a:ext cx="889000" cy="2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170511</xdr:rowOff>
    </xdr:from>
    <xdr:to>
      <xdr:col>10</xdr:col>
      <xdr:colOff>165100</xdr:colOff>
      <xdr:row>78</xdr:row>
      <xdr:rowOff>100661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117188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155823</xdr:rowOff>
    </xdr:from>
    <xdr:to>
      <xdr:col>6</xdr:col>
      <xdr:colOff>38100</xdr:colOff>
      <xdr:row>78</xdr:row>
      <xdr:rowOff>85973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102500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32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22930</xdr:rowOff>
    </xdr:from>
    <xdr:to>
      <xdr:col>24</xdr:col>
      <xdr:colOff>114300</xdr:colOff>
      <xdr:row>78</xdr:row>
      <xdr:rowOff>124530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9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116324</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17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72098</xdr:rowOff>
    </xdr:from>
    <xdr:to>
      <xdr:col>20</xdr:col>
      <xdr:colOff>38100</xdr:colOff>
      <xdr:row>79</xdr:row>
      <xdr:rowOff>2248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4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164825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37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103378</xdr:rowOff>
    </xdr:from>
    <xdr:to>
      <xdr:col>15</xdr:col>
      <xdr:colOff>101600</xdr:colOff>
      <xdr:row>79</xdr:row>
      <xdr:rowOff>33528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7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24655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69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115570</xdr:rowOff>
    </xdr:from>
    <xdr:to>
      <xdr:col>10</xdr:col>
      <xdr:colOff>165100</xdr:colOff>
      <xdr:row>79</xdr:row>
      <xdr:rowOff>45720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8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36847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8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88367</xdr:rowOff>
    </xdr:from>
    <xdr:to>
      <xdr:col>6</xdr:col>
      <xdr:colOff>38100</xdr:colOff>
      <xdr:row>79</xdr:row>
      <xdr:rowOff>18517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61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9644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54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21188</xdr:rowOff>
    </xdr:from>
    <xdr:to>
      <xdr:col>24</xdr:col>
      <xdr:colOff>62865</xdr:colOff>
      <xdr:row>99</xdr:row>
      <xdr:rowOff>22320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23138"/>
          <a:ext cx="1270" cy="137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26147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9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22320</xdr:rowOff>
    </xdr:from>
    <xdr:to>
      <xdr:col>24</xdr:col>
      <xdr:colOff>152400</xdr:colOff>
      <xdr:row>99</xdr:row>
      <xdr:rowOff>22320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9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139315</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21188</xdr:rowOff>
    </xdr:from>
    <xdr:to>
      <xdr:col>24</xdr:col>
      <xdr:colOff>152400</xdr:colOff>
      <xdr:row>91</xdr:row>
      <xdr:rowOff>21188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49501</xdr:rowOff>
    </xdr:from>
    <xdr:to>
      <xdr:col>24</xdr:col>
      <xdr:colOff>63500</xdr:colOff>
      <xdr:row>94</xdr:row>
      <xdr:rowOff>121836</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165801"/>
          <a:ext cx="838200" cy="72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7335</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66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28908</xdr:rowOff>
    </xdr:from>
    <xdr:to>
      <xdr:col>24</xdr:col>
      <xdr:colOff>114300</xdr:colOff>
      <xdr:row>96</xdr:row>
      <xdr:rowOff>130508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8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121836</xdr:rowOff>
    </xdr:from>
    <xdr:to>
      <xdr:col>19</xdr:col>
      <xdr:colOff>177800</xdr:colOff>
      <xdr:row>95</xdr:row>
      <xdr:rowOff>63337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238136"/>
          <a:ext cx="889000" cy="11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112370</xdr:rowOff>
    </xdr:from>
    <xdr:to>
      <xdr:col>20</xdr:col>
      <xdr:colOff>38100</xdr:colOff>
      <xdr:row>97</xdr:row>
      <xdr:rowOff>42520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33647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664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65154</xdr:rowOff>
    </xdr:from>
    <xdr:to>
      <xdr:col>15</xdr:col>
      <xdr:colOff>50800</xdr:colOff>
      <xdr:row>95</xdr:row>
      <xdr:rowOff>63337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181454"/>
          <a:ext cx="889000" cy="16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18904</xdr:rowOff>
    </xdr:from>
    <xdr:to>
      <xdr:col>15</xdr:col>
      <xdr:colOff>101600</xdr:colOff>
      <xdr:row>97</xdr:row>
      <xdr:rowOff>120504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111631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74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65154</xdr:rowOff>
    </xdr:from>
    <xdr:to>
      <xdr:col>10</xdr:col>
      <xdr:colOff>114300</xdr:colOff>
      <xdr:row>95</xdr:row>
      <xdr:rowOff>149160</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181454"/>
          <a:ext cx="889000" cy="255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64396</xdr:rowOff>
    </xdr:from>
    <xdr:to>
      <xdr:col>10</xdr:col>
      <xdr:colOff>165100</xdr:colOff>
      <xdr:row>96</xdr:row>
      <xdr:rowOff>165996</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157123</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16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100079</xdr:rowOff>
    </xdr:from>
    <xdr:to>
      <xdr:col>6</xdr:col>
      <xdr:colOff>38100</xdr:colOff>
      <xdr:row>97</xdr:row>
      <xdr:rowOff>30229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55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21356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65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170151</xdr:rowOff>
    </xdr:from>
    <xdr:to>
      <xdr:col>24</xdr:col>
      <xdr:colOff>114300</xdr:colOff>
      <xdr:row>94</xdr:row>
      <xdr:rowOff>100301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115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21578</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966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71036</xdr:rowOff>
    </xdr:from>
    <xdr:to>
      <xdr:col>20</xdr:col>
      <xdr:colOff>38100</xdr:colOff>
      <xdr:row>95</xdr:row>
      <xdr:rowOff>1186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18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17713</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962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12537</xdr:rowOff>
    </xdr:from>
    <xdr:to>
      <xdr:col>15</xdr:col>
      <xdr:colOff>101600</xdr:colOff>
      <xdr:row>95</xdr:row>
      <xdr:rowOff>114137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30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130664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075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14354</xdr:rowOff>
    </xdr:from>
    <xdr:to>
      <xdr:col>10</xdr:col>
      <xdr:colOff>165100</xdr:colOff>
      <xdr:row>94</xdr:row>
      <xdr:rowOff>115954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130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132481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5905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98360</xdr:rowOff>
    </xdr:from>
    <xdr:to>
      <xdr:col>6</xdr:col>
      <xdr:colOff>38100</xdr:colOff>
      <xdr:row>96</xdr:row>
      <xdr:rowOff>28510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38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45037</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161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66868</xdr:rowOff>
    </xdr:from>
    <xdr:to>
      <xdr:col>54</xdr:col>
      <xdr:colOff>189865</xdr:colOff>
      <xdr:row>37</xdr:row>
      <xdr:rowOff>118798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381818"/>
          <a:ext cx="1270" cy="108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122625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46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118798</xdr:rowOff>
    </xdr:from>
    <xdr:to>
      <xdr:col>55</xdr:col>
      <xdr:colOff>88900</xdr:colOff>
      <xdr:row>37</xdr:row>
      <xdr:rowOff>118798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462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13545</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157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66868</xdr:rowOff>
    </xdr:from>
    <xdr:to>
      <xdr:col>55</xdr:col>
      <xdr:colOff>88900</xdr:colOff>
      <xdr:row>31</xdr:row>
      <xdr:rowOff>66868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381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152456</xdr:rowOff>
    </xdr:from>
    <xdr:to>
      <xdr:col>55</xdr:col>
      <xdr:colOff>0</xdr:colOff>
      <xdr:row>35</xdr:row>
      <xdr:rowOff>47170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5981756"/>
          <a:ext cx="838200" cy="66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161045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5990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11168</xdr:rowOff>
    </xdr:from>
    <xdr:to>
      <xdr:col>55</xdr:col>
      <xdr:colOff>50800</xdr:colOff>
      <xdr:row>35</xdr:row>
      <xdr:rowOff>112768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0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152456</xdr:rowOff>
    </xdr:from>
    <xdr:to>
      <xdr:col>50</xdr:col>
      <xdr:colOff>114300</xdr:colOff>
      <xdr:row>35</xdr:row>
      <xdr:rowOff>36518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5981756"/>
          <a:ext cx="889000" cy="5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31346</xdr:rowOff>
    </xdr:from>
    <xdr:to>
      <xdr:col>50</xdr:col>
      <xdr:colOff>165100</xdr:colOff>
      <xdr:row>35</xdr:row>
      <xdr:rowOff>132946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03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124073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12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36518</xdr:rowOff>
    </xdr:from>
    <xdr:to>
      <xdr:col>45</xdr:col>
      <xdr:colOff>177800</xdr:colOff>
      <xdr:row>35</xdr:row>
      <xdr:rowOff>84135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037268"/>
          <a:ext cx="889000" cy="47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21425</xdr:rowOff>
    </xdr:from>
    <xdr:to>
      <xdr:col>46</xdr:col>
      <xdr:colOff>38100</xdr:colOff>
      <xdr:row>35</xdr:row>
      <xdr:rowOff>123025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0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114152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11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25956</xdr:rowOff>
    </xdr:from>
    <xdr:to>
      <xdr:col>41</xdr:col>
      <xdr:colOff>50800</xdr:colOff>
      <xdr:row>35</xdr:row>
      <xdr:rowOff>84135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340906"/>
          <a:ext cx="889000" cy="743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63548</xdr:rowOff>
    </xdr:from>
    <xdr:to>
      <xdr:col>41</xdr:col>
      <xdr:colOff>101600</xdr:colOff>
      <xdr:row>35</xdr:row>
      <xdr:rowOff>165148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06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156275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157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11816</xdr:rowOff>
    </xdr:from>
    <xdr:to>
      <xdr:col>36</xdr:col>
      <xdr:colOff>165100</xdr:colOff>
      <xdr:row>30</xdr:row>
      <xdr:rowOff>113416</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155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129943</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4930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167820</xdr:rowOff>
    </xdr:from>
    <xdr:to>
      <xdr:col>55</xdr:col>
      <xdr:colOff>50800</xdr:colOff>
      <xdr:row>35</xdr:row>
      <xdr:rowOff>97970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599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19247</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5848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101656</xdr:rowOff>
    </xdr:from>
    <xdr:to>
      <xdr:col>50</xdr:col>
      <xdr:colOff>165100</xdr:colOff>
      <xdr:row>35</xdr:row>
      <xdr:rowOff>31806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593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48333</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70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157168</xdr:rowOff>
    </xdr:from>
    <xdr:to>
      <xdr:col>46</xdr:col>
      <xdr:colOff>38100</xdr:colOff>
      <xdr:row>35</xdr:row>
      <xdr:rowOff>87318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5986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103845</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57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33335</xdr:rowOff>
    </xdr:from>
    <xdr:to>
      <xdr:col>41</xdr:col>
      <xdr:colOff>101600</xdr:colOff>
      <xdr:row>35</xdr:row>
      <xdr:rowOff>134935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03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151462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580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146606</xdr:rowOff>
    </xdr:from>
    <xdr:to>
      <xdr:col>36</xdr:col>
      <xdr:colOff>165100</xdr:colOff>
      <xdr:row>31</xdr:row>
      <xdr:rowOff>76756</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29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67883</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382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159573</xdr:rowOff>
    </xdr:from>
    <xdr:to>
      <xdr:col>54</xdr:col>
      <xdr:colOff>189865</xdr:colOff>
      <xdr:row>58</xdr:row>
      <xdr:rowOff>70327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732073"/>
          <a:ext cx="1270" cy="1282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74154</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70327</xdr:rowOff>
    </xdr:from>
    <xdr:to>
      <xdr:col>55</xdr:col>
      <xdr:colOff>88900</xdr:colOff>
      <xdr:row>58</xdr:row>
      <xdr:rowOff>70327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1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106250</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50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159573</xdr:rowOff>
    </xdr:from>
    <xdr:to>
      <xdr:col>55</xdr:col>
      <xdr:colOff>88900</xdr:colOff>
      <xdr:row>50</xdr:row>
      <xdr:rowOff>159573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7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36525</xdr:rowOff>
    </xdr:from>
    <xdr:to>
      <xdr:col>55</xdr:col>
      <xdr:colOff>0</xdr:colOff>
      <xdr:row>55</xdr:row>
      <xdr:rowOff>61542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294825"/>
          <a:ext cx="838200" cy="19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74261</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504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95834</xdr:rowOff>
    </xdr:from>
    <xdr:to>
      <xdr:col>55</xdr:col>
      <xdr:colOff>50800</xdr:colOff>
      <xdr:row>56</xdr:row>
      <xdr:rowOff>25984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57914</xdr:rowOff>
    </xdr:from>
    <xdr:to>
      <xdr:col>50</xdr:col>
      <xdr:colOff>114300</xdr:colOff>
      <xdr:row>55</xdr:row>
      <xdr:rowOff>61542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487664"/>
          <a:ext cx="889000" cy="3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123045</xdr:rowOff>
    </xdr:from>
    <xdr:to>
      <xdr:col>50</xdr:col>
      <xdr:colOff>165100</xdr:colOff>
      <xdr:row>56</xdr:row>
      <xdr:rowOff>53195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44322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645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30811</xdr:rowOff>
    </xdr:from>
    <xdr:to>
      <xdr:col>45</xdr:col>
      <xdr:colOff>177800</xdr:colOff>
      <xdr:row>55</xdr:row>
      <xdr:rowOff>57914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8946211"/>
          <a:ext cx="889000" cy="541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158166</xdr:rowOff>
    </xdr:from>
    <xdr:to>
      <xdr:col>46</xdr:col>
      <xdr:colOff>38100</xdr:colOff>
      <xdr:row>56</xdr:row>
      <xdr:rowOff>88316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79443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68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30811</xdr:rowOff>
    </xdr:from>
    <xdr:to>
      <xdr:col>41</xdr:col>
      <xdr:colOff>50800</xdr:colOff>
      <xdr:row>53</xdr:row>
      <xdr:rowOff>35321</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8946211"/>
          <a:ext cx="889000" cy="175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149068</xdr:rowOff>
    </xdr:from>
    <xdr:to>
      <xdr:col>41</xdr:col>
      <xdr:colOff>101600</xdr:colOff>
      <xdr:row>56</xdr:row>
      <xdr:rowOff>79218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70345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67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145044</xdr:rowOff>
    </xdr:from>
    <xdr:to>
      <xdr:col>36</xdr:col>
      <xdr:colOff>165100</xdr:colOff>
      <xdr:row>55</xdr:row>
      <xdr:rowOff>75194</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40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66321</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49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157175</xdr:rowOff>
    </xdr:from>
    <xdr:to>
      <xdr:col>55</xdr:col>
      <xdr:colOff>50800</xdr:colOff>
      <xdr:row>54</xdr:row>
      <xdr:rowOff>87325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24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8602</xdr:rowOff>
    </xdr:from>
    <xdr:ext cx="599010"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095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10742</xdr:rowOff>
    </xdr:from>
    <xdr:to>
      <xdr:col>50</xdr:col>
      <xdr:colOff>165100</xdr:colOff>
      <xdr:row>55</xdr:row>
      <xdr:rowOff>112342</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44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128869</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21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7114</xdr:rowOff>
    </xdr:from>
    <xdr:to>
      <xdr:col>46</xdr:col>
      <xdr:colOff>38100</xdr:colOff>
      <xdr:row>55</xdr:row>
      <xdr:rowOff>108714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43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125241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212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151461</xdr:rowOff>
    </xdr:from>
    <xdr:to>
      <xdr:col>41</xdr:col>
      <xdr:colOff>101600</xdr:colOff>
      <xdr:row>52</xdr:row>
      <xdr:rowOff>81611</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8895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50</xdr:row>
      <xdr:rowOff>98138</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61795" y="8670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155971</xdr:rowOff>
    </xdr:from>
    <xdr:to>
      <xdr:col>36</xdr:col>
      <xdr:colOff>165100</xdr:colOff>
      <xdr:row>53</xdr:row>
      <xdr:rowOff>86121</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07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102648</xdr:rowOff>
    </xdr:from>
    <xdr:ext cx="599010"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672795" y="8846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43634</xdr:rowOff>
    </xdr:from>
    <xdr:to>
      <xdr:col>54</xdr:col>
      <xdr:colOff>189865</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045134"/>
          <a:ext cx="127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161761</xdr:rowOff>
    </xdr:from>
    <xdr:ext cx="599010"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8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43634</xdr:rowOff>
    </xdr:from>
    <xdr:to>
      <xdr:col>55</xdr:col>
      <xdr:colOff>88900</xdr:colOff>
      <xdr:row>70</xdr:row>
      <xdr:rowOff>43634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04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26640</xdr:rowOff>
    </xdr:from>
    <xdr:to>
      <xdr:col>55</xdr:col>
      <xdr:colOff>0</xdr:colOff>
      <xdr:row>77</xdr:row>
      <xdr:rowOff>106302</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228290"/>
          <a:ext cx="838200" cy="79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137943</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339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159516</xdr:rowOff>
    </xdr:from>
    <xdr:to>
      <xdr:col>55</xdr:col>
      <xdr:colOff>50800</xdr:colOff>
      <xdr:row>78</xdr:row>
      <xdr:rowOff>89666</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3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106302</xdr:rowOff>
    </xdr:from>
    <xdr:to>
      <xdr:col>50</xdr:col>
      <xdr:colOff>114300</xdr:colOff>
      <xdr:row>79</xdr:row>
      <xdr:rowOff>38768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307952"/>
          <a:ext cx="889000" cy="275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16630</xdr:rowOff>
    </xdr:from>
    <xdr:to>
      <xdr:col>50</xdr:col>
      <xdr:colOff>165100</xdr:colOff>
      <xdr:row>78</xdr:row>
      <xdr:rowOff>118230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109357</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48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16506</xdr:rowOff>
    </xdr:from>
    <xdr:to>
      <xdr:col>45</xdr:col>
      <xdr:colOff>177800</xdr:colOff>
      <xdr:row>79</xdr:row>
      <xdr:rowOff>38768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046706"/>
          <a:ext cx="889000" cy="536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28691</xdr:rowOff>
    </xdr:from>
    <xdr:to>
      <xdr:col>46</xdr:col>
      <xdr:colOff>38100</xdr:colOff>
      <xdr:row>78</xdr:row>
      <xdr:rowOff>130291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146818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168047</xdr:rowOff>
    </xdr:from>
    <xdr:to>
      <xdr:col>41</xdr:col>
      <xdr:colOff>50800</xdr:colOff>
      <xdr:row>76</xdr:row>
      <xdr:rowOff>16506</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6972300" y="13026797"/>
          <a:ext cx="889000" cy="19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8280</xdr:rowOff>
    </xdr:from>
    <xdr:to>
      <xdr:col>41</xdr:col>
      <xdr:colOff>101600</xdr:colOff>
      <xdr:row>78</xdr:row>
      <xdr:rowOff>109880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101007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47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20931</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3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147290</xdr:rowOff>
    </xdr:from>
    <xdr:to>
      <xdr:col>55</xdr:col>
      <xdr:colOff>50800</xdr:colOff>
      <xdr:row>77</xdr:row>
      <xdr:rowOff>77440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17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170167</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028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55502</xdr:rowOff>
    </xdr:from>
    <xdr:to>
      <xdr:col>50</xdr:col>
      <xdr:colOff>165100</xdr:colOff>
      <xdr:row>77</xdr:row>
      <xdr:rowOff>157102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25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2179</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372111" y="1303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159418</xdr:rowOff>
    </xdr:from>
    <xdr:to>
      <xdr:col>46</xdr:col>
      <xdr:colOff>38100</xdr:colOff>
      <xdr:row>79</xdr:row>
      <xdr:rowOff>89568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53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80695</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625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137157</xdr:rowOff>
    </xdr:from>
    <xdr:to>
      <xdr:col>41</xdr:col>
      <xdr:colOff>101600</xdr:colOff>
      <xdr:row>76</xdr:row>
      <xdr:rowOff>67308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299590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83834</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277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117246</xdr:rowOff>
    </xdr:from>
    <xdr:to>
      <xdr:col>36</xdr:col>
      <xdr:colOff>165100</xdr:colOff>
      <xdr:row>76</xdr:row>
      <xdr:rowOff>47396</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297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63923</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27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130683</xdr:rowOff>
    </xdr:from>
    <xdr:to>
      <xdr:col>54</xdr:col>
      <xdr:colOff>189865</xdr:colOff>
      <xdr:row>98</xdr:row>
      <xdr:rowOff>134379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389733"/>
          <a:ext cx="1270" cy="154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138206</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134379</xdr:rowOff>
    </xdr:from>
    <xdr:to>
      <xdr:col>55</xdr:col>
      <xdr:colOff>88900</xdr:colOff>
      <xdr:row>98</xdr:row>
      <xdr:rowOff>134379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77360</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16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130683</xdr:rowOff>
    </xdr:from>
    <xdr:to>
      <xdr:col>55</xdr:col>
      <xdr:colOff>88900</xdr:colOff>
      <xdr:row>89</xdr:row>
      <xdr:rowOff>130683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389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130493</xdr:rowOff>
    </xdr:from>
    <xdr:to>
      <xdr:col>55</xdr:col>
      <xdr:colOff>0</xdr:colOff>
      <xdr:row>96</xdr:row>
      <xdr:rowOff>39421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246793"/>
          <a:ext cx="838200" cy="25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88789</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376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110362</xdr:rowOff>
    </xdr:from>
    <xdr:to>
      <xdr:col>55</xdr:col>
      <xdr:colOff>50800</xdr:colOff>
      <xdr:row>96</xdr:row>
      <xdr:rowOff>40512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39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162610</xdr:rowOff>
    </xdr:from>
    <xdr:to>
      <xdr:col>50</xdr:col>
      <xdr:colOff>114300</xdr:colOff>
      <xdr:row>96</xdr:row>
      <xdr:rowOff>39421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107460"/>
          <a:ext cx="889000" cy="391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129121</xdr:rowOff>
    </xdr:from>
    <xdr:to>
      <xdr:col>50</xdr:col>
      <xdr:colOff>165100</xdr:colOff>
      <xdr:row>96</xdr:row>
      <xdr:rowOff>59271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75798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1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162610</xdr:rowOff>
    </xdr:from>
    <xdr:to>
      <xdr:col>45</xdr:col>
      <xdr:colOff>177800</xdr:colOff>
      <xdr:row>96</xdr:row>
      <xdr:rowOff>106172</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107460"/>
          <a:ext cx="889000" cy="4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163982</xdr:rowOff>
    </xdr:from>
    <xdr:to>
      <xdr:col>46</xdr:col>
      <xdr:colOff>38100</xdr:colOff>
      <xdr:row>96</xdr:row>
      <xdr:rowOff>94132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85259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54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52845</xdr:rowOff>
    </xdr:from>
    <xdr:to>
      <xdr:col>41</xdr:col>
      <xdr:colOff>50800</xdr:colOff>
      <xdr:row>96</xdr:row>
      <xdr:rowOff>106172</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512045"/>
          <a:ext cx="889000" cy="5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17284</xdr:rowOff>
    </xdr:from>
    <xdr:to>
      <xdr:col>41</xdr:col>
      <xdr:colOff>101600</xdr:colOff>
      <xdr:row>96</xdr:row>
      <xdr:rowOff>118884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135411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25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33934</xdr:rowOff>
    </xdr:from>
    <xdr:to>
      <xdr:col>36</xdr:col>
      <xdr:colOff>165100</xdr:colOff>
      <xdr:row>95</xdr:row>
      <xdr:rowOff>135534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321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152061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096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79693</xdr:rowOff>
    </xdr:from>
    <xdr:to>
      <xdr:col>55</xdr:col>
      <xdr:colOff>50800</xdr:colOff>
      <xdr:row>95</xdr:row>
      <xdr:rowOff>9843</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19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102570</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047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160071</xdr:rowOff>
    </xdr:from>
    <xdr:to>
      <xdr:col>50</xdr:col>
      <xdr:colOff>165100</xdr:colOff>
      <xdr:row>96</xdr:row>
      <xdr:rowOff>90221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447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81348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540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111810</xdr:rowOff>
    </xdr:from>
    <xdr:to>
      <xdr:col>46</xdr:col>
      <xdr:colOff>38100</xdr:colOff>
      <xdr:row>94</xdr:row>
      <xdr:rowOff>41960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05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58487</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5831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55372</xdr:rowOff>
    </xdr:from>
    <xdr:to>
      <xdr:col>41</xdr:col>
      <xdr:colOff>101600</xdr:colOff>
      <xdr:row>96</xdr:row>
      <xdr:rowOff>156972</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51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148099</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60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2045</xdr:rowOff>
    </xdr:from>
    <xdr:to>
      <xdr:col>36</xdr:col>
      <xdr:colOff>165100</xdr:colOff>
      <xdr:row>96</xdr:row>
      <xdr:rowOff>103645</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46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94772</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52489</xdr:rowOff>
    </xdr:from>
    <xdr:to>
      <xdr:col>85</xdr:col>
      <xdr:colOff>126364</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95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170616</xdr:rowOff>
    </xdr:from>
    <xdr:ext cx="534377"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7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52489</xdr:rowOff>
    </xdr:from>
    <xdr:to>
      <xdr:col>86</xdr:col>
      <xdr:colOff>25400</xdr:colOff>
      <xdr:row>30</xdr:row>
      <xdr:rowOff>52489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9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22923</xdr:rowOff>
    </xdr:from>
    <xdr:to>
      <xdr:col>85</xdr:col>
      <xdr:colOff>127000</xdr:colOff>
      <xdr:row>37</xdr:row>
      <xdr:rowOff>98933</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366573"/>
          <a:ext cx="838200" cy="76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150004</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493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xdr:rowOff>
    </xdr:from>
    <xdr:to>
      <xdr:col>85</xdr:col>
      <xdr:colOff>177800</xdr:colOff>
      <xdr:row>38</xdr:row>
      <xdr:rowOff>101727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1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22847</xdr:rowOff>
    </xdr:from>
    <xdr:to>
      <xdr:col>81</xdr:col>
      <xdr:colOff>50800</xdr:colOff>
      <xdr:row>37</xdr:row>
      <xdr:rowOff>22923</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195047"/>
          <a:ext cx="889000" cy="17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12662</xdr:rowOff>
    </xdr:from>
    <xdr:to>
      <xdr:col>81</xdr:col>
      <xdr:colOff>101600</xdr:colOff>
      <xdr:row>38</xdr:row>
      <xdr:rowOff>114262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105389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620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108839</xdr:rowOff>
    </xdr:from>
    <xdr:to>
      <xdr:col>76</xdr:col>
      <xdr:colOff>114300</xdr:colOff>
      <xdr:row>36</xdr:row>
      <xdr:rowOff>22847</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109589"/>
          <a:ext cx="889000" cy="85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32703</xdr:rowOff>
    </xdr:from>
    <xdr:to>
      <xdr:col>76</xdr:col>
      <xdr:colOff>165100</xdr:colOff>
      <xdr:row>38</xdr:row>
      <xdr:rowOff>134303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125430</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640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108839</xdr:rowOff>
    </xdr:from>
    <xdr:to>
      <xdr:col>71</xdr:col>
      <xdr:colOff>177800</xdr:colOff>
      <xdr:row>37</xdr:row>
      <xdr:rowOff>27686</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flipV="1">
          <a:off x="12814300" y="6109589"/>
          <a:ext cx="889000" cy="261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9919</xdr:rowOff>
    </xdr:from>
    <xdr:to>
      <xdr:col>72</xdr:col>
      <xdr:colOff>38100</xdr:colOff>
      <xdr:row>38</xdr:row>
      <xdr:rowOff>111519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102646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617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157099</xdr:rowOff>
    </xdr:from>
    <xdr:to>
      <xdr:col>67</xdr:col>
      <xdr:colOff>101600</xdr:colOff>
      <xdr:row>37</xdr:row>
      <xdr:rowOff>87249</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32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78376</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422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48133</xdr:rowOff>
    </xdr:from>
    <xdr:to>
      <xdr:col>85</xdr:col>
      <xdr:colOff>177800</xdr:colOff>
      <xdr:row>37</xdr:row>
      <xdr:rowOff>149733</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39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71010</xdr:rowOff>
    </xdr:from>
    <xdr:ext cx="469744"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243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143573</xdr:rowOff>
    </xdr:from>
    <xdr:to>
      <xdr:col>81</xdr:col>
      <xdr:colOff>101600</xdr:colOff>
      <xdr:row>37</xdr:row>
      <xdr:rowOff>73723</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31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90250</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46428" y="6091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143497</xdr:rowOff>
    </xdr:from>
    <xdr:to>
      <xdr:col>76</xdr:col>
      <xdr:colOff>165100</xdr:colOff>
      <xdr:row>36</xdr:row>
      <xdr:rowOff>73647</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144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90174</xdr:rowOff>
    </xdr:from>
    <xdr:ext cx="534377"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325111" y="5919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58039</xdr:rowOff>
    </xdr:from>
    <xdr:to>
      <xdr:col>72</xdr:col>
      <xdr:colOff>38100</xdr:colOff>
      <xdr:row>35</xdr:row>
      <xdr:rowOff>159639</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05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4716</xdr:rowOff>
    </xdr:from>
    <xdr:ext cx="534377"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436111" y="583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148336</xdr:rowOff>
    </xdr:from>
    <xdr:to>
      <xdr:col>67</xdr:col>
      <xdr:colOff>101600</xdr:colOff>
      <xdr:row>37</xdr:row>
      <xdr:rowOff>78486</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32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95013</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579428" y="6095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93621</xdr:rowOff>
    </xdr:from>
    <xdr:to>
      <xdr:col>85</xdr:col>
      <xdr:colOff>126364</xdr:colOff>
      <xdr:row>79</xdr:row>
      <xdr:rowOff>102846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095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106673</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6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102846</xdr:rowOff>
    </xdr:from>
    <xdr:to>
      <xdr:col>86</xdr:col>
      <xdr:colOff>25400</xdr:colOff>
      <xdr:row>79</xdr:row>
      <xdr:rowOff>102846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64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40298</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8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93621</xdr:rowOff>
    </xdr:from>
    <xdr:to>
      <xdr:col>86</xdr:col>
      <xdr:colOff>25400</xdr:colOff>
      <xdr:row>70</xdr:row>
      <xdr:rowOff>93621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09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112627</xdr:rowOff>
    </xdr:from>
    <xdr:to>
      <xdr:col>85</xdr:col>
      <xdr:colOff>127000</xdr:colOff>
      <xdr:row>72</xdr:row>
      <xdr:rowOff>121216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5481300" y="12457027"/>
          <a:ext cx="838200" cy="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104638</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963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126211</xdr:rowOff>
    </xdr:from>
    <xdr:to>
      <xdr:col>85</xdr:col>
      <xdr:colOff>177800</xdr:colOff>
      <xdr:row>76</xdr:row>
      <xdr:rowOff>56361</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298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112301</xdr:rowOff>
    </xdr:from>
    <xdr:to>
      <xdr:col>81</xdr:col>
      <xdr:colOff>50800</xdr:colOff>
      <xdr:row>72</xdr:row>
      <xdr:rowOff>112627</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2456701"/>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124610</xdr:rowOff>
    </xdr:from>
    <xdr:to>
      <xdr:col>81</xdr:col>
      <xdr:colOff>101600</xdr:colOff>
      <xdr:row>76</xdr:row>
      <xdr:rowOff>54759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9833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45888</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076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33041</xdr:rowOff>
    </xdr:from>
    <xdr:to>
      <xdr:col>76</xdr:col>
      <xdr:colOff>114300</xdr:colOff>
      <xdr:row>72</xdr:row>
      <xdr:rowOff>112301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3703300" y="12377441"/>
          <a:ext cx="889000" cy="7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142964</xdr:rowOff>
    </xdr:from>
    <xdr:to>
      <xdr:col>76</xdr:col>
      <xdr:colOff>165100</xdr:colOff>
      <xdr:row>76</xdr:row>
      <xdr:rowOff>73115</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0017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64240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09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27425</xdr:rowOff>
    </xdr:from>
    <xdr:to>
      <xdr:col>71</xdr:col>
      <xdr:colOff>177800</xdr:colOff>
      <xdr:row>72</xdr:row>
      <xdr:rowOff>33041</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2814300" y="12371825"/>
          <a:ext cx="889000" cy="5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150475</xdr:rowOff>
    </xdr:from>
    <xdr:to>
      <xdr:col>72</xdr:col>
      <xdr:colOff>38100</xdr:colOff>
      <xdr:row>76</xdr:row>
      <xdr:rowOff>80625</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0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71752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310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80507</xdr:rowOff>
    </xdr:from>
    <xdr:to>
      <xdr:col>67</xdr:col>
      <xdr:colOff>101600</xdr:colOff>
      <xdr:row>75</xdr:row>
      <xdr:rowOff>10657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2767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1784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860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70416</xdr:rowOff>
    </xdr:from>
    <xdr:to>
      <xdr:col>85</xdr:col>
      <xdr:colOff>177800</xdr:colOff>
      <xdr:row>73</xdr:row>
      <xdr:rowOff>566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241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93293</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2266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61827</xdr:rowOff>
    </xdr:from>
    <xdr:to>
      <xdr:col>81</xdr:col>
      <xdr:colOff>101600</xdr:colOff>
      <xdr:row>72</xdr:row>
      <xdr:rowOff>163427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240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8504</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218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61501</xdr:rowOff>
    </xdr:from>
    <xdr:to>
      <xdr:col>76</xdr:col>
      <xdr:colOff>165100</xdr:colOff>
      <xdr:row>72</xdr:row>
      <xdr:rowOff>163101</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2405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8178</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2181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153691</xdr:rowOff>
    </xdr:from>
    <xdr:to>
      <xdr:col>72</xdr:col>
      <xdr:colOff>38100</xdr:colOff>
      <xdr:row>72</xdr:row>
      <xdr:rowOff>83841</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2326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70</xdr:row>
      <xdr:rowOff>100368</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2101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148075</xdr:rowOff>
    </xdr:from>
    <xdr:to>
      <xdr:col>67</xdr:col>
      <xdr:colOff>101600</xdr:colOff>
      <xdr:row>72</xdr:row>
      <xdr:rowOff>78225</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232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70</xdr:row>
      <xdr:rowOff>94752</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2096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95845</xdr:rowOff>
    </xdr:from>
    <xdr:to>
      <xdr:col>85</xdr:col>
      <xdr:colOff>126364</xdr:colOff>
      <xdr:row>98</xdr:row>
      <xdr:rowOff>113978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526345"/>
          <a:ext cx="1269" cy="138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117805</xdr:rowOff>
    </xdr:from>
    <xdr:ext cx="469744"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113978</xdr:rowOff>
    </xdr:from>
    <xdr:to>
      <xdr:col>86</xdr:col>
      <xdr:colOff>25400</xdr:colOff>
      <xdr:row>98</xdr:row>
      <xdr:rowOff>113978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1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42522</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3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95845</xdr:rowOff>
    </xdr:from>
    <xdr:to>
      <xdr:col>86</xdr:col>
      <xdr:colOff>25400</xdr:colOff>
      <xdr:row>90</xdr:row>
      <xdr:rowOff>95845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52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117444</xdr:rowOff>
    </xdr:from>
    <xdr:to>
      <xdr:col>85</xdr:col>
      <xdr:colOff>127000</xdr:colOff>
      <xdr:row>97</xdr:row>
      <xdr:rowOff>119126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6748094"/>
          <a:ext cx="838200" cy="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31428</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490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8551</xdr:rowOff>
    </xdr:from>
    <xdr:to>
      <xdr:col>85</xdr:col>
      <xdr:colOff>177800</xdr:colOff>
      <xdr:row>97</xdr:row>
      <xdr:rowOff>110151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6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93258</xdr:rowOff>
    </xdr:from>
    <xdr:to>
      <xdr:col>81</xdr:col>
      <xdr:colOff>50800</xdr:colOff>
      <xdr:row>97</xdr:row>
      <xdr:rowOff>117444</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4592300" y="16723908"/>
          <a:ext cx="889000" cy="24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23895</xdr:rowOff>
    </xdr:from>
    <xdr:to>
      <xdr:col>81</xdr:col>
      <xdr:colOff>101600</xdr:colOff>
      <xdr:row>97</xdr:row>
      <xdr:rowOff>125495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65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142022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42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93258</xdr:rowOff>
    </xdr:from>
    <xdr:to>
      <xdr:col>76</xdr:col>
      <xdr:colOff>114300</xdr:colOff>
      <xdr:row>97</xdr:row>
      <xdr:rowOff>153992</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6723908"/>
          <a:ext cx="889000" cy="60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21792</xdr:rowOff>
    </xdr:from>
    <xdr:to>
      <xdr:col>76</xdr:col>
      <xdr:colOff>165100</xdr:colOff>
      <xdr:row>97</xdr:row>
      <xdr:rowOff>123392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65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139919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42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153992</xdr:rowOff>
    </xdr:from>
    <xdr:to>
      <xdr:col>71</xdr:col>
      <xdr:colOff>177800</xdr:colOff>
      <xdr:row>97</xdr:row>
      <xdr:rowOff>159387</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6784642"/>
          <a:ext cx="88900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165517</xdr:rowOff>
    </xdr:from>
    <xdr:to>
      <xdr:col>72</xdr:col>
      <xdr:colOff>38100</xdr:colOff>
      <xdr:row>97</xdr:row>
      <xdr:rowOff>95667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6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112194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39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141661</xdr:rowOff>
    </xdr:from>
    <xdr:to>
      <xdr:col>67</xdr:col>
      <xdr:colOff>101600</xdr:colOff>
      <xdr:row>97</xdr:row>
      <xdr:rowOff>71811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600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88338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376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68326</xdr:rowOff>
    </xdr:from>
    <xdr:to>
      <xdr:col>85</xdr:col>
      <xdr:colOff>177800</xdr:colOff>
      <xdr:row>97</xdr:row>
      <xdr:rowOff>169926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69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46753</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67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66644</xdr:rowOff>
    </xdr:from>
    <xdr:to>
      <xdr:col>81</xdr:col>
      <xdr:colOff>101600</xdr:colOff>
      <xdr:row>97</xdr:row>
      <xdr:rowOff>168244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69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159371</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790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42458</xdr:rowOff>
    </xdr:from>
    <xdr:to>
      <xdr:col>76</xdr:col>
      <xdr:colOff>165100</xdr:colOff>
      <xdr:row>97</xdr:row>
      <xdr:rowOff>144058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67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135185</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6765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103192</xdr:rowOff>
    </xdr:from>
    <xdr:to>
      <xdr:col>72</xdr:col>
      <xdr:colOff>38100</xdr:colOff>
      <xdr:row>98</xdr:row>
      <xdr:rowOff>33342</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73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24469</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6826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108587</xdr:rowOff>
    </xdr:from>
    <xdr:to>
      <xdr:col>67</xdr:col>
      <xdr:colOff>101600</xdr:colOff>
      <xdr:row>98</xdr:row>
      <xdr:rowOff>38737</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73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29864</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831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5695</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149195"/>
          <a:ext cx="1269" cy="1505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123822</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492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5695</xdr:rowOff>
    </xdr:from>
    <xdr:to>
      <xdr:col>116</xdr:col>
      <xdr:colOff>152400</xdr:colOff>
      <xdr:row>30</xdr:row>
      <xdr:rowOff>5695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149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106233</xdr:rowOff>
    </xdr:from>
    <xdr:to>
      <xdr:col>116</xdr:col>
      <xdr:colOff>63500</xdr:colOff>
      <xdr:row>34</xdr:row>
      <xdr:rowOff>22199</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5592633"/>
          <a:ext cx="838200" cy="258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5422</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349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26995</xdr:rowOff>
    </xdr:from>
    <xdr:to>
      <xdr:col>116</xdr:col>
      <xdr:colOff>114300</xdr:colOff>
      <xdr:row>37</xdr:row>
      <xdr:rowOff>128595</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37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158079</xdr:rowOff>
    </xdr:from>
    <xdr:to>
      <xdr:col>111</xdr:col>
      <xdr:colOff>177800</xdr:colOff>
      <xdr:row>34</xdr:row>
      <xdr:rowOff>22199</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5815929"/>
          <a:ext cx="889000" cy="3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xdr:rowOff>
    </xdr:from>
    <xdr:to>
      <xdr:col>112</xdr:col>
      <xdr:colOff>38100</xdr:colOff>
      <xdr:row>37</xdr:row>
      <xdr:rowOff>103220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34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94347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43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33</xdr:row>
      <xdr:rowOff>36876</xdr:rowOff>
    </xdr:from>
    <xdr:to>
      <xdr:col>107</xdr:col>
      <xdr:colOff>50800</xdr:colOff>
      <xdr:row>33</xdr:row>
      <xdr:rowOff>158079</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5694726"/>
          <a:ext cx="889000" cy="121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4592</xdr:rowOff>
    </xdr:from>
    <xdr:to>
      <xdr:col>107</xdr:col>
      <xdr:colOff>101600</xdr:colOff>
      <xdr:row>37</xdr:row>
      <xdr:rowOff>106192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34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97319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44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1717</xdr:rowOff>
    </xdr:from>
    <xdr:to>
      <xdr:col>102</xdr:col>
      <xdr:colOff>114300</xdr:colOff>
      <xdr:row>33</xdr:row>
      <xdr:rowOff>36876</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5659567"/>
          <a:ext cx="889000" cy="35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27544</xdr:rowOff>
    </xdr:from>
    <xdr:to>
      <xdr:col>102</xdr:col>
      <xdr:colOff>165100</xdr:colOff>
      <xdr:row>37</xdr:row>
      <xdr:rowOff>129144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7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120271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4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81402</xdr:rowOff>
    </xdr:from>
    <xdr:to>
      <xdr:col>98</xdr:col>
      <xdr:colOff>38100</xdr:colOff>
      <xdr:row>38</xdr:row>
      <xdr:rowOff>11552</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42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2679</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51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55433</xdr:rowOff>
    </xdr:from>
    <xdr:to>
      <xdr:col>116</xdr:col>
      <xdr:colOff>114300</xdr:colOff>
      <xdr:row>32</xdr:row>
      <xdr:rowOff>157033</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5541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78310</xdr:rowOff>
    </xdr:from>
    <xdr:ext cx="534377"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5393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142849</xdr:rowOff>
    </xdr:from>
    <xdr:to>
      <xdr:col>112</xdr:col>
      <xdr:colOff>38100</xdr:colOff>
      <xdr:row>34</xdr:row>
      <xdr:rowOff>72999</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580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32</xdr:row>
      <xdr:rowOff>89526</xdr:rowOff>
    </xdr:from>
    <xdr:ext cx="534377"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56111" y="5575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107279</xdr:rowOff>
    </xdr:from>
    <xdr:to>
      <xdr:col>107</xdr:col>
      <xdr:colOff>101600</xdr:colOff>
      <xdr:row>34</xdr:row>
      <xdr:rowOff>37429</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5765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32</xdr:row>
      <xdr:rowOff>53956</xdr:rowOff>
    </xdr:from>
    <xdr:ext cx="534377"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67111" y="5540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32</xdr:row>
      <xdr:rowOff>157526</xdr:rowOff>
    </xdr:from>
    <xdr:to>
      <xdr:col>102</xdr:col>
      <xdr:colOff>165100</xdr:colOff>
      <xdr:row>33</xdr:row>
      <xdr:rowOff>87676</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564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31</xdr:row>
      <xdr:rowOff>104203</xdr:rowOff>
    </xdr:from>
    <xdr:ext cx="534377"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278111" y="5419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32</xdr:row>
      <xdr:rowOff>122367</xdr:rowOff>
    </xdr:from>
    <xdr:to>
      <xdr:col>98</xdr:col>
      <xdr:colOff>38100</xdr:colOff>
      <xdr:row>33</xdr:row>
      <xdr:rowOff>52517</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560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31</xdr:row>
      <xdr:rowOff>69044</xdr:rowOff>
    </xdr:from>
    <xdr:ext cx="534377"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389111" y="538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153606</xdr:rowOff>
    </xdr:from>
    <xdr:to>
      <xdr:col>116</xdr:col>
      <xdr:colOff>62864</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97556"/>
          <a:ext cx="1269" cy="1262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100283</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153606</xdr:rowOff>
    </xdr:from>
    <xdr:to>
      <xdr:col>116</xdr:col>
      <xdr:colOff>152400</xdr:colOff>
      <xdr:row>51</xdr:row>
      <xdr:rowOff>153606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97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150825</xdr:rowOff>
    </xdr:from>
    <xdr:to>
      <xdr:col>116</xdr:col>
      <xdr:colOff>63500</xdr:colOff>
      <xdr:row>58</xdr:row>
      <xdr:rowOff>161417</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10094925"/>
          <a:ext cx="838200" cy="10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165460</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766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142583</xdr:rowOff>
    </xdr:from>
    <xdr:to>
      <xdr:col>116</xdr:col>
      <xdr:colOff>114300</xdr:colOff>
      <xdr:row>58</xdr:row>
      <xdr:rowOff>72733</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1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150825</xdr:rowOff>
    </xdr:from>
    <xdr:to>
      <xdr:col>111</xdr:col>
      <xdr:colOff>177800</xdr:colOff>
      <xdr:row>58</xdr:row>
      <xdr:rowOff>151968</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10094925"/>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123609</xdr:rowOff>
    </xdr:from>
    <xdr:to>
      <xdr:col>112</xdr:col>
      <xdr:colOff>38100</xdr:colOff>
      <xdr:row>58</xdr:row>
      <xdr:rowOff>53759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70286</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671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150101</xdr:rowOff>
    </xdr:from>
    <xdr:to>
      <xdr:col>107</xdr:col>
      <xdr:colOff>50800</xdr:colOff>
      <xdr:row>58</xdr:row>
      <xdr:rowOff>151968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10094201"/>
          <a:ext cx="889000" cy="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138240</xdr:rowOff>
    </xdr:from>
    <xdr:to>
      <xdr:col>107</xdr:col>
      <xdr:colOff>101600</xdr:colOff>
      <xdr:row>58</xdr:row>
      <xdr:rowOff>68390</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84917</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68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145224</xdr:rowOff>
    </xdr:from>
    <xdr:to>
      <xdr:col>102</xdr:col>
      <xdr:colOff>114300</xdr:colOff>
      <xdr:row>58</xdr:row>
      <xdr:rowOff>150101</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089324"/>
          <a:ext cx="889000" cy="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106311</xdr:rowOff>
    </xdr:from>
    <xdr:to>
      <xdr:col>102</xdr:col>
      <xdr:colOff>165100</xdr:colOff>
      <xdr:row>58</xdr:row>
      <xdr:rowOff>36461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52988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6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96977</xdr:rowOff>
    </xdr:from>
    <xdr:to>
      <xdr:col>98</xdr:col>
      <xdr:colOff>38100</xdr:colOff>
      <xdr:row>58</xdr:row>
      <xdr:rowOff>27127</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86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43654</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644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110617</xdr:rowOff>
    </xdr:from>
    <xdr:to>
      <xdr:col>116</xdr:col>
      <xdr:colOff>114300</xdr:colOff>
      <xdr:row>59</xdr:row>
      <xdr:rowOff>40767</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05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25544</xdr:rowOff>
    </xdr:from>
    <xdr:ext cx="469744"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969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100025</xdr:rowOff>
    </xdr:from>
    <xdr:to>
      <xdr:col>112</xdr:col>
      <xdr:colOff>38100</xdr:colOff>
      <xdr:row>59</xdr:row>
      <xdr:rowOff>30175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04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21302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88428" y="10136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101168</xdr:rowOff>
    </xdr:from>
    <xdr:to>
      <xdr:col>107</xdr:col>
      <xdr:colOff>101600</xdr:colOff>
      <xdr:row>59</xdr:row>
      <xdr:rowOff>31318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04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22445</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99428" y="10137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99301</xdr:rowOff>
    </xdr:from>
    <xdr:to>
      <xdr:col>102</xdr:col>
      <xdr:colOff>165100</xdr:colOff>
      <xdr:row>59</xdr:row>
      <xdr:rowOff>29451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043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20578</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10428" y="10136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94424</xdr:rowOff>
    </xdr:from>
    <xdr:to>
      <xdr:col>98</xdr:col>
      <xdr:colOff>38100</xdr:colOff>
      <xdr:row>59</xdr:row>
      <xdr:rowOff>24574</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03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15701</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21428" y="10131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17628</xdr:rowOff>
    </xdr:from>
    <xdr:to>
      <xdr:col>116</xdr:col>
      <xdr:colOff>62864</xdr:colOff>
      <xdr:row>78</xdr:row>
      <xdr:rowOff>79235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90578"/>
          <a:ext cx="1269" cy="126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83062</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4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79235</xdr:rowOff>
    </xdr:from>
    <xdr:to>
      <xdr:col>116</xdr:col>
      <xdr:colOff>152400</xdr:colOff>
      <xdr:row>78</xdr:row>
      <xdr:rowOff>79235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45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135755</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17628</xdr:rowOff>
    </xdr:from>
    <xdr:to>
      <xdr:col>116</xdr:col>
      <xdr:colOff>152400</xdr:colOff>
      <xdr:row>71</xdr:row>
      <xdr:rowOff>17628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9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55918</xdr:rowOff>
    </xdr:from>
    <xdr:to>
      <xdr:col>116</xdr:col>
      <xdr:colOff>63500</xdr:colOff>
      <xdr:row>72</xdr:row>
      <xdr:rowOff>90277</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1323300" y="12400318"/>
          <a:ext cx="838200" cy="34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169991</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857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20114</xdr:rowOff>
    </xdr:from>
    <xdr:to>
      <xdr:col>116</xdr:col>
      <xdr:colOff>114300</xdr:colOff>
      <xdr:row>75</xdr:row>
      <xdr:rowOff>121714</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87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55918</xdr:rowOff>
    </xdr:from>
    <xdr:to>
      <xdr:col>111</xdr:col>
      <xdr:colOff>177800</xdr:colOff>
      <xdr:row>72</xdr:row>
      <xdr:rowOff>99398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400318"/>
          <a:ext cx="889000" cy="43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27109</xdr:rowOff>
    </xdr:from>
    <xdr:to>
      <xdr:col>112</xdr:col>
      <xdr:colOff>38100</xdr:colOff>
      <xdr:row>75</xdr:row>
      <xdr:rowOff>128709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88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119837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97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99398</xdr:rowOff>
    </xdr:from>
    <xdr:to>
      <xdr:col>107</xdr:col>
      <xdr:colOff>50800</xdr:colOff>
      <xdr:row>72</xdr:row>
      <xdr:rowOff>122098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443798"/>
          <a:ext cx="889000" cy="2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34859</xdr:rowOff>
    </xdr:from>
    <xdr:to>
      <xdr:col>107</xdr:col>
      <xdr:colOff>101600</xdr:colOff>
      <xdr:row>75</xdr:row>
      <xdr:rowOff>136459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127585</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98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105799</xdr:rowOff>
    </xdr:from>
    <xdr:to>
      <xdr:col>102</xdr:col>
      <xdr:colOff>114300</xdr:colOff>
      <xdr:row>72</xdr:row>
      <xdr:rowOff>122098</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8656300" y="12450199"/>
          <a:ext cx="889000" cy="16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46700</xdr:rowOff>
    </xdr:from>
    <xdr:to>
      <xdr:col>102</xdr:col>
      <xdr:colOff>165100</xdr:colOff>
      <xdr:row>75</xdr:row>
      <xdr:rowOff>148301</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9054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139428</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99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13645</xdr:rowOff>
    </xdr:from>
    <xdr:to>
      <xdr:col>98</xdr:col>
      <xdr:colOff>38100</xdr:colOff>
      <xdr:row>74</xdr:row>
      <xdr:rowOff>115245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7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106372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79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39477</xdr:rowOff>
    </xdr:from>
    <xdr:to>
      <xdr:col>116</xdr:col>
      <xdr:colOff>114300</xdr:colOff>
      <xdr:row>72</xdr:row>
      <xdr:rowOff>141077</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38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62354</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235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5118</xdr:rowOff>
    </xdr:from>
    <xdr:to>
      <xdr:col>112</xdr:col>
      <xdr:colOff>38100</xdr:colOff>
      <xdr:row>72</xdr:row>
      <xdr:rowOff>106718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34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123245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12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48598</xdr:rowOff>
    </xdr:from>
    <xdr:to>
      <xdr:col>107</xdr:col>
      <xdr:colOff>101600</xdr:colOff>
      <xdr:row>72</xdr:row>
      <xdr:rowOff>150198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39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166725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16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71298</xdr:rowOff>
    </xdr:from>
    <xdr:to>
      <xdr:col>102</xdr:col>
      <xdr:colOff>165100</xdr:colOff>
      <xdr:row>73</xdr:row>
      <xdr:rowOff>1448</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415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17975</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19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54999</xdr:rowOff>
    </xdr:from>
    <xdr:to>
      <xdr:col>98</xdr:col>
      <xdr:colOff>38100</xdr:colOff>
      <xdr:row>72</xdr:row>
      <xdr:rowOff>156599</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39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1676</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17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91</xdr:row>
      <xdr:rowOff>54611</xdr:rowOff>
    </xdr:from>
    <xdr:to>
      <xdr:col>98</xdr:col>
      <xdr:colOff>38100</xdr:colOff>
      <xdr:row>91</xdr:row>
      <xdr:rowOff>156211</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565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90</xdr:row>
      <xdr:rowOff>1288</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54317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扶助費、公債費の義務的経費について、公債費は前年度に比べ決算額が減少したため１人あたりのコストは減となっているが、人件費、扶助費については物価高騰による賃上げや、経済対策による給付金事業の実施等により増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・普通建設事業費は増となったが、公共施設の照明</a:t>
          </a:r>
          <a:r>
            <a:rPr kumimoji="1" lang="en-US" altLang="ja-JP" sz="1300">
              <a:latin typeface="ＭＳ Ｐゴシック" panose="020B0600070205080204" pitchFamily="50" charset="-128"/>
              <a:ea typeface="ＭＳ Ｐゴシック" panose="020B0600070205080204" pitchFamily="50" charset="-128"/>
            </a:rPr>
            <a:t>LED</a:t>
          </a:r>
          <a:r>
            <a:rPr kumimoji="1" lang="ja-JP" altLang="en-US" sz="1300">
              <a:latin typeface="ＭＳ Ｐゴシック" panose="020B0600070205080204" pitchFamily="50" charset="-128"/>
              <a:ea typeface="ＭＳ Ｐゴシック" panose="020B0600070205080204" pitchFamily="50" charset="-128"/>
            </a:rPr>
            <a:t>化や老朽化した消防車両の更新など、後年の施設管理コストの削減を図ったことや、年次計画として更新するものに対する事業の実施を行った。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・維持補修費は大雪の影響による除雪経費の増が主な要因となっている。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島根県大田市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31,475
30,974
435.34
26,411,949
25,900,379
418,440
13,463,808
29,241,311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70358</xdr:rowOff>
    </xdr:from>
    <xdr:to>
      <xdr:col>24</xdr:col>
      <xdr:colOff>62865</xdr:colOff>
      <xdr:row>38</xdr:row>
      <xdr:rowOff>4064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85308"/>
          <a:ext cx="127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7891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4064</xdr:rowOff>
    </xdr:from>
    <xdr:to>
      <xdr:col>24</xdr:col>
      <xdr:colOff>152400</xdr:colOff>
      <xdr:row>38</xdr:row>
      <xdr:rowOff>4064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17035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70358</xdr:rowOff>
    </xdr:from>
    <xdr:to>
      <xdr:col>24</xdr:col>
      <xdr:colOff>152400</xdr:colOff>
      <xdr:row>31</xdr:row>
      <xdr:rowOff>70358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8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85217</xdr:rowOff>
    </xdr:from>
    <xdr:to>
      <xdr:col>24</xdr:col>
      <xdr:colOff>63500</xdr:colOff>
      <xdr:row>35</xdr:row>
      <xdr:rowOff>108077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085967"/>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129430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30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5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85217</xdr:rowOff>
    </xdr:from>
    <xdr:to>
      <xdr:col>19</xdr:col>
      <xdr:colOff>177800</xdr:colOff>
      <xdr:row>36</xdr:row>
      <xdr:rowOff>1207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85967"/>
          <a:ext cx="889000" cy="87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4699</xdr:rowOff>
    </xdr:from>
    <xdr:to>
      <xdr:col>20</xdr:col>
      <xdr:colOff>38100</xdr:colOff>
      <xdr:row>36</xdr:row>
      <xdr:rowOff>106299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7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97426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6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1207</xdr:rowOff>
    </xdr:from>
    <xdr:to>
      <xdr:col>15</xdr:col>
      <xdr:colOff>50800</xdr:colOff>
      <xdr:row>36</xdr:row>
      <xdr:rowOff>33401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73407"/>
          <a:ext cx="889000" cy="3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14986</xdr:rowOff>
    </xdr:from>
    <xdr:to>
      <xdr:col>15</xdr:col>
      <xdr:colOff>101600</xdr:colOff>
      <xdr:row>36</xdr:row>
      <xdr:rowOff>116586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107713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7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69596</xdr:rowOff>
    </xdr:from>
    <xdr:to>
      <xdr:col>10</xdr:col>
      <xdr:colOff>114300</xdr:colOff>
      <xdr:row>36</xdr:row>
      <xdr:rowOff>33401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70346"/>
          <a:ext cx="889000" cy="13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xdr:rowOff>
    </xdr:from>
    <xdr:to>
      <xdr:col>10</xdr:col>
      <xdr:colOff>165100</xdr:colOff>
      <xdr:row>36</xdr:row>
      <xdr:rowOff>110490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101617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125666</xdr:rowOff>
    </xdr:from>
    <xdr:to>
      <xdr:col>6</xdr:col>
      <xdr:colOff>38100</xdr:colOff>
      <xdr:row>36</xdr:row>
      <xdr:rowOff>55816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46943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1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57277</xdr:rowOff>
    </xdr:from>
    <xdr:to>
      <xdr:col>24</xdr:col>
      <xdr:colOff>114300</xdr:colOff>
      <xdr:row>35</xdr:row>
      <xdr:rowOff>158877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5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80154</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09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34417</xdr:rowOff>
    </xdr:from>
    <xdr:to>
      <xdr:col>20</xdr:col>
      <xdr:colOff>38100</xdr:colOff>
      <xdr:row>35</xdr:row>
      <xdr:rowOff>136017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35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152544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10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121857</xdr:rowOff>
    </xdr:from>
    <xdr:to>
      <xdr:col>15</xdr:col>
      <xdr:colOff>101600</xdr:colOff>
      <xdr:row>36</xdr:row>
      <xdr:rowOff>52007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22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68534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9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154051</xdr:rowOff>
    </xdr:from>
    <xdr:to>
      <xdr:col>10</xdr:col>
      <xdr:colOff>165100</xdr:colOff>
      <xdr:row>36</xdr:row>
      <xdr:rowOff>84201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5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100728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930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18796</xdr:rowOff>
    </xdr:from>
    <xdr:to>
      <xdr:col>6</xdr:col>
      <xdr:colOff>38100</xdr:colOff>
      <xdr:row>35</xdr:row>
      <xdr:rowOff>120396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1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136923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94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69493</xdr:rowOff>
    </xdr:from>
    <xdr:to>
      <xdr:col>24</xdr:col>
      <xdr:colOff>62865</xdr:colOff>
      <xdr:row>58</xdr:row>
      <xdr:rowOff>35340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13443"/>
          <a:ext cx="1270" cy="1165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39167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35340</xdr:rowOff>
    </xdr:from>
    <xdr:to>
      <xdr:col>24</xdr:col>
      <xdr:colOff>152400</xdr:colOff>
      <xdr:row>58</xdr:row>
      <xdr:rowOff>35340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16170</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69493</xdr:rowOff>
    </xdr:from>
    <xdr:to>
      <xdr:col>24</xdr:col>
      <xdr:colOff>152400</xdr:colOff>
      <xdr:row>51</xdr:row>
      <xdr:rowOff>69493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13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107357</xdr:rowOff>
    </xdr:from>
    <xdr:to>
      <xdr:col>24</xdr:col>
      <xdr:colOff>63500</xdr:colOff>
      <xdr:row>56</xdr:row>
      <xdr:rowOff>145427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708557"/>
          <a:ext cx="838200" cy="38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97034</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98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118607</xdr:rowOff>
    </xdr:from>
    <xdr:to>
      <xdr:col>24</xdr:col>
      <xdr:colOff>114300</xdr:colOff>
      <xdr:row>57</xdr:row>
      <xdr:rowOff>48757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1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145427</xdr:rowOff>
    </xdr:from>
    <xdr:to>
      <xdr:col>19</xdr:col>
      <xdr:colOff>177800</xdr:colOff>
      <xdr:row>56</xdr:row>
      <xdr:rowOff>167536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46627"/>
          <a:ext cx="889000" cy="22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151936</xdr:rowOff>
    </xdr:from>
    <xdr:to>
      <xdr:col>20</xdr:col>
      <xdr:colOff>38100</xdr:colOff>
      <xdr:row>57</xdr:row>
      <xdr:rowOff>82086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73213</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42134</xdr:rowOff>
    </xdr:from>
    <xdr:to>
      <xdr:col>15</xdr:col>
      <xdr:colOff>50800</xdr:colOff>
      <xdr:row>56</xdr:row>
      <xdr:rowOff>167536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643334"/>
          <a:ext cx="889000" cy="125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151769</xdr:rowOff>
    </xdr:from>
    <xdr:to>
      <xdr:col>15</xdr:col>
      <xdr:colOff>101600</xdr:colOff>
      <xdr:row>57</xdr:row>
      <xdr:rowOff>81919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73046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4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56905</xdr:rowOff>
    </xdr:from>
    <xdr:to>
      <xdr:col>10</xdr:col>
      <xdr:colOff>114300</xdr:colOff>
      <xdr:row>56</xdr:row>
      <xdr:rowOff>42134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315205"/>
          <a:ext cx="889000" cy="328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166258</xdr:rowOff>
    </xdr:from>
    <xdr:to>
      <xdr:col>10</xdr:col>
      <xdr:colOff>165100</xdr:colOff>
      <xdr:row>57</xdr:row>
      <xdr:rowOff>96408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87535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6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48076</xdr:rowOff>
    </xdr:from>
    <xdr:to>
      <xdr:col>6</xdr:col>
      <xdr:colOff>38100</xdr:colOff>
      <xdr:row>54</xdr:row>
      <xdr:rowOff>149676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30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140803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399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56557</xdr:rowOff>
    </xdr:from>
    <xdr:to>
      <xdr:col>24</xdr:col>
      <xdr:colOff>114300</xdr:colOff>
      <xdr:row>56</xdr:row>
      <xdr:rowOff>158157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5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79434</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509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94627</xdr:rowOff>
    </xdr:from>
    <xdr:to>
      <xdr:col>20</xdr:col>
      <xdr:colOff>38100</xdr:colOff>
      <xdr:row>57</xdr:row>
      <xdr:rowOff>24777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95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41304</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7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116736</xdr:rowOff>
    </xdr:from>
    <xdr:to>
      <xdr:col>15</xdr:col>
      <xdr:colOff>101600</xdr:colOff>
      <xdr:row>57</xdr:row>
      <xdr:rowOff>46886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1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63413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493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162784</xdr:rowOff>
    </xdr:from>
    <xdr:to>
      <xdr:col>10</xdr:col>
      <xdr:colOff>165100</xdr:colOff>
      <xdr:row>56</xdr:row>
      <xdr:rowOff>92934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59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109461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367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6105</xdr:rowOff>
    </xdr:from>
    <xdr:to>
      <xdr:col>6</xdr:col>
      <xdr:colOff>38100</xdr:colOff>
      <xdr:row>54</xdr:row>
      <xdr:rowOff>107705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26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124232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039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47988</xdr:rowOff>
    </xdr:from>
    <xdr:to>
      <xdr:col>24</xdr:col>
      <xdr:colOff>62865</xdr:colOff>
      <xdr:row>79</xdr:row>
      <xdr:rowOff>60398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20938"/>
          <a:ext cx="1270" cy="138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64225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6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60398</xdr:rowOff>
    </xdr:from>
    <xdr:to>
      <xdr:col>24</xdr:col>
      <xdr:colOff>152400</xdr:colOff>
      <xdr:row>79</xdr:row>
      <xdr:rowOff>60398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60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166115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280,675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47988</xdr:rowOff>
    </xdr:from>
    <xdr:to>
      <xdr:col>24</xdr:col>
      <xdr:colOff>152400</xdr:colOff>
      <xdr:row>71</xdr:row>
      <xdr:rowOff>47988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2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69509</xdr:rowOff>
    </xdr:from>
    <xdr:to>
      <xdr:col>24</xdr:col>
      <xdr:colOff>63500</xdr:colOff>
      <xdr:row>72</xdr:row>
      <xdr:rowOff>87275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413909"/>
          <a:ext cx="838200" cy="17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65389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955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86962</xdr:rowOff>
    </xdr:from>
    <xdr:to>
      <xdr:col>24</xdr:col>
      <xdr:colOff>114300</xdr:colOff>
      <xdr:row>77</xdr:row>
      <xdr:rowOff>17112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1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87275</xdr:rowOff>
    </xdr:from>
    <xdr:to>
      <xdr:col>19</xdr:col>
      <xdr:colOff>177800</xdr:colOff>
      <xdr:row>73</xdr:row>
      <xdr:rowOff>157030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431675"/>
          <a:ext cx="889000" cy="241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26873</xdr:rowOff>
    </xdr:from>
    <xdr:to>
      <xdr:col>20</xdr:col>
      <xdr:colOff>38100</xdr:colOff>
      <xdr:row>77</xdr:row>
      <xdr:rowOff>128473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2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119600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2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167230</xdr:rowOff>
    </xdr:from>
    <xdr:to>
      <xdr:col>15</xdr:col>
      <xdr:colOff>50800</xdr:colOff>
      <xdr:row>73</xdr:row>
      <xdr:rowOff>157030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2511630"/>
          <a:ext cx="889000" cy="161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146779</xdr:rowOff>
    </xdr:from>
    <xdr:to>
      <xdr:col>15</xdr:col>
      <xdr:colOff>101600</xdr:colOff>
      <xdr:row>78</xdr:row>
      <xdr:rowOff>76929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3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68056</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44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167230</xdr:rowOff>
    </xdr:from>
    <xdr:to>
      <xdr:col>10</xdr:col>
      <xdr:colOff>114300</xdr:colOff>
      <xdr:row>75</xdr:row>
      <xdr:rowOff>56228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511630"/>
          <a:ext cx="889000" cy="403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44715</xdr:rowOff>
    </xdr:from>
    <xdr:to>
      <xdr:col>10</xdr:col>
      <xdr:colOff>165100</xdr:colOff>
      <xdr:row>77</xdr:row>
      <xdr:rowOff>146315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137442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39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140826</xdr:rowOff>
    </xdr:from>
    <xdr:to>
      <xdr:col>6</xdr:col>
      <xdr:colOff>38100</xdr:colOff>
      <xdr:row>77</xdr:row>
      <xdr:rowOff>70976</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71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62103</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63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18709</xdr:rowOff>
    </xdr:from>
    <xdr:to>
      <xdr:col>24</xdr:col>
      <xdr:colOff>114300</xdr:colOff>
      <xdr:row>72</xdr:row>
      <xdr:rowOff>120309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363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41586</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214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36475</xdr:rowOff>
    </xdr:from>
    <xdr:to>
      <xdr:col>20</xdr:col>
      <xdr:colOff>38100</xdr:colOff>
      <xdr:row>72</xdr:row>
      <xdr:rowOff>138075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38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154602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156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106230</xdr:rowOff>
    </xdr:from>
    <xdr:to>
      <xdr:col>15</xdr:col>
      <xdr:colOff>101600</xdr:colOff>
      <xdr:row>74</xdr:row>
      <xdr:rowOff>36380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62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52907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397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116430</xdr:rowOff>
    </xdr:from>
    <xdr:to>
      <xdr:col>10</xdr:col>
      <xdr:colOff>165100</xdr:colOff>
      <xdr:row>73</xdr:row>
      <xdr:rowOff>46580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46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63107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236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5428</xdr:rowOff>
    </xdr:from>
    <xdr:to>
      <xdr:col>6</xdr:col>
      <xdr:colOff>38100</xdr:colOff>
      <xdr:row>75</xdr:row>
      <xdr:rowOff>107028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86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123555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639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122162</xdr:rowOff>
    </xdr:from>
    <xdr:to>
      <xdr:col>24</xdr:col>
      <xdr:colOff>62865</xdr:colOff>
      <xdr:row>99</xdr:row>
      <xdr:rowOff>37236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81212"/>
          <a:ext cx="1270" cy="162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41063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37236</xdr:rowOff>
    </xdr:from>
    <xdr:to>
      <xdr:col>24</xdr:col>
      <xdr:colOff>152400</xdr:colOff>
      <xdr:row>99</xdr:row>
      <xdr:rowOff>37236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68839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5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122162</xdr:rowOff>
    </xdr:from>
    <xdr:to>
      <xdr:col>24</xdr:col>
      <xdr:colOff>152400</xdr:colOff>
      <xdr:row>89</xdr:row>
      <xdr:rowOff>122162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8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130518</xdr:rowOff>
    </xdr:from>
    <xdr:to>
      <xdr:col>24</xdr:col>
      <xdr:colOff>63500</xdr:colOff>
      <xdr:row>95</xdr:row>
      <xdr:rowOff>62103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246818"/>
          <a:ext cx="838200" cy="10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112323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571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133896</xdr:rowOff>
    </xdr:from>
    <xdr:to>
      <xdr:col>24</xdr:col>
      <xdr:colOff>114300</xdr:colOff>
      <xdr:row>97</xdr:row>
      <xdr:rowOff>64046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9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3811</xdr:rowOff>
    </xdr:from>
    <xdr:to>
      <xdr:col>19</xdr:col>
      <xdr:colOff>177800</xdr:colOff>
      <xdr:row>95</xdr:row>
      <xdr:rowOff>62103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5948661"/>
          <a:ext cx="889000" cy="40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12725</xdr:rowOff>
    </xdr:from>
    <xdr:to>
      <xdr:col>20</xdr:col>
      <xdr:colOff>38100</xdr:colOff>
      <xdr:row>97</xdr:row>
      <xdr:rowOff>114325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4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105452</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736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37058</xdr:rowOff>
    </xdr:from>
    <xdr:to>
      <xdr:col>15</xdr:col>
      <xdr:colOff>50800</xdr:colOff>
      <xdr:row>93</xdr:row>
      <xdr:rowOff>3811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5467558"/>
          <a:ext cx="889000" cy="48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154953</xdr:rowOff>
    </xdr:from>
    <xdr:to>
      <xdr:col>15</xdr:col>
      <xdr:colOff>101600</xdr:colOff>
      <xdr:row>97</xdr:row>
      <xdr:rowOff>85103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76230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70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37058</xdr:rowOff>
    </xdr:from>
    <xdr:to>
      <xdr:col>10</xdr:col>
      <xdr:colOff>114300</xdr:colOff>
      <xdr:row>93</xdr:row>
      <xdr:rowOff>63055</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5467558"/>
          <a:ext cx="889000" cy="540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7696</xdr:rowOff>
    </xdr:from>
    <xdr:to>
      <xdr:col>10</xdr:col>
      <xdr:colOff>165100</xdr:colOff>
      <xdr:row>97</xdr:row>
      <xdr:rowOff>109296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100423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73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165012</xdr:rowOff>
    </xdr:from>
    <xdr:to>
      <xdr:col>6</xdr:col>
      <xdr:colOff>38100</xdr:colOff>
      <xdr:row>97</xdr:row>
      <xdr:rowOff>95162</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24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86289</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71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79718</xdr:rowOff>
    </xdr:from>
    <xdr:to>
      <xdr:col>24</xdr:col>
      <xdr:colOff>114300</xdr:colOff>
      <xdr:row>95</xdr:row>
      <xdr:rowOff>9868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19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102595</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04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11303</xdr:rowOff>
    </xdr:from>
    <xdr:to>
      <xdr:col>20</xdr:col>
      <xdr:colOff>38100</xdr:colOff>
      <xdr:row>95</xdr:row>
      <xdr:rowOff>112903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29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129430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07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124461</xdr:rowOff>
    </xdr:from>
    <xdr:to>
      <xdr:col>15</xdr:col>
      <xdr:colOff>101600</xdr:colOff>
      <xdr:row>93</xdr:row>
      <xdr:rowOff>54611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589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71138</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08795" y="15673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89</xdr:row>
      <xdr:rowOff>157708</xdr:rowOff>
    </xdr:from>
    <xdr:to>
      <xdr:col>10</xdr:col>
      <xdr:colOff>165100</xdr:colOff>
      <xdr:row>90</xdr:row>
      <xdr:rowOff>87858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541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88</xdr:row>
      <xdr:rowOff>104385</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19795" y="15191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12255</xdr:rowOff>
    </xdr:from>
    <xdr:to>
      <xdr:col>6</xdr:col>
      <xdr:colOff>38100</xdr:colOff>
      <xdr:row>93</xdr:row>
      <xdr:rowOff>113855</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59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130382</xdr:rowOff>
    </xdr:from>
    <xdr:ext cx="599010"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30795" y="15732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15929</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59429"/>
          <a:ext cx="1270"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134056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15929</xdr:rowOff>
    </xdr:from>
    <xdr:to>
      <xdr:col>55</xdr:col>
      <xdr:colOff>88900</xdr:colOff>
      <xdr:row>30</xdr:row>
      <xdr:rowOff>15929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44994</xdr:rowOff>
    </xdr:from>
    <xdr:to>
      <xdr:col>55</xdr:col>
      <xdr:colOff>0</xdr:colOff>
      <xdr:row>38</xdr:row>
      <xdr:rowOff>36177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217194"/>
          <a:ext cx="838200" cy="334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89570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617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66693</xdr:rowOff>
    </xdr:from>
    <xdr:to>
      <xdr:col>55</xdr:col>
      <xdr:colOff>50800</xdr:colOff>
      <xdr:row>37</xdr:row>
      <xdr:rowOff>168294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103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21808</xdr:rowOff>
    </xdr:from>
    <xdr:to>
      <xdr:col>50</xdr:col>
      <xdr:colOff>114300</xdr:colOff>
      <xdr:row>36</xdr:row>
      <xdr:rowOff>44994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194008"/>
          <a:ext cx="889000" cy="23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77796</xdr:rowOff>
    </xdr:from>
    <xdr:to>
      <xdr:col>50</xdr:col>
      <xdr:colOff>165100</xdr:colOff>
      <xdr:row>38</xdr:row>
      <xdr:rowOff>7947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170524</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14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21808</xdr:rowOff>
    </xdr:from>
    <xdr:to>
      <xdr:col>45</xdr:col>
      <xdr:colOff>177800</xdr:colOff>
      <xdr:row>36</xdr:row>
      <xdr:rowOff>76019</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194008"/>
          <a:ext cx="889000" cy="5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95431</xdr:rowOff>
    </xdr:from>
    <xdr:to>
      <xdr:col>46</xdr:col>
      <xdr:colOff>38100</xdr:colOff>
      <xdr:row>38</xdr:row>
      <xdr:rowOff>25581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16708</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31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46627</xdr:rowOff>
    </xdr:from>
    <xdr:to>
      <xdr:col>41</xdr:col>
      <xdr:colOff>50800</xdr:colOff>
      <xdr:row>36</xdr:row>
      <xdr:rowOff>76019</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5875927"/>
          <a:ext cx="889000" cy="37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70612</xdr:rowOff>
    </xdr:from>
    <xdr:to>
      <xdr:col>41</xdr:col>
      <xdr:colOff>101600</xdr:colOff>
      <xdr:row>38</xdr:row>
      <xdr:rowOff>762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163339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06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79410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59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156827</xdr:rowOff>
    </xdr:from>
    <xdr:to>
      <xdr:col>55</xdr:col>
      <xdr:colOff>50800</xdr:colOff>
      <xdr:row>38</xdr:row>
      <xdr:rowOff>86977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50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135254</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4789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165644</xdr:rowOff>
    </xdr:from>
    <xdr:to>
      <xdr:col>50</xdr:col>
      <xdr:colOff>165100</xdr:colOff>
      <xdr:row>36</xdr:row>
      <xdr:rowOff>95794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166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112321</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5941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142458</xdr:rowOff>
    </xdr:from>
    <xdr:to>
      <xdr:col>46</xdr:col>
      <xdr:colOff>38100</xdr:colOff>
      <xdr:row>36</xdr:row>
      <xdr:rowOff>72608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14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89135</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5918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25219</xdr:rowOff>
    </xdr:from>
    <xdr:to>
      <xdr:col>41</xdr:col>
      <xdr:colOff>101600</xdr:colOff>
      <xdr:row>36</xdr:row>
      <xdr:rowOff>126819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19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143346</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5972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167277</xdr:rowOff>
    </xdr:from>
    <xdr:to>
      <xdr:col>36</xdr:col>
      <xdr:colOff>165100</xdr:colOff>
      <xdr:row>34</xdr:row>
      <xdr:rowOff>97427</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582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113954</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5600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149072</xdr:rowOff>
    </xdr:from>
    <xdr:to>
      <xdr:col>54</xdr:col>
      <xdr:colOff>189865</xdr:colOff>
      <xdr:row>59</xdr:row>
      <xdr:rowOff>27019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93022"/>
          <a:ext cx="1270" cy="1249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30846</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27019</xdr:rowOff>
    </xdr:from>
    <xdr:to>
      <xdr:col>55</xdr:col>
      <xdr:colOff>88900</xdr:colOff>
      <xdr:row>59</xdr:row>
      <xdr:rowOff>27019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95749</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149072</xdr:rowOff>
    </xdr:from>
    <xdr:to>
      <xdr:col>55</xdr:col>
      <xdr:colOff>88900</xdr:colOff>
      <xdr:row>51</xdr:row>
      <xdr:rowOff>149072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167875</xdr:rowOff>
    </xdr:from>
    <xdr:to>
      <xdr:col>55</xdr:col>
      <xdr:colOff>0</xdr:colOff>
      <xdr:row>54</xdr:row>
      <xdr:rowOff>168218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9426175"/>
          <a:ext cx="8382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75785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76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97358</xdr:rowOff>
    </xdr:from>
    <xdr:to>
      <xdr:col>55</xdr:col>
      <xdr:colOff>50800</xdr:colOff>
      <xdr:row>57</xdr:row>
      <xdr:rowOff>27508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9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168218</xdr:rowOff>
    </xdr:from>
    <xdr:to>
      <xdr:col>50</xdr:col>
      <xdr:colOff>114300</xdr:colOff>
      <xdr:row>55</xdr:row>
      <xdr:rowOff>155302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9426518"/>
          <a:ext cx="889000" cy="15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87890</xdr:rowOff>
    </xdr:from>
    <xdr:to>
      <xdr:col>50</xdr:col>
      <xdr:colOff>165100</xdr:colOff>
      <xdr:row>57</xdr:row>
      <xdr:rowOff>18040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9167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781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146730</xdr:rowOff>
    </xdr:from>
    <xdr:to>
      <xdr:col>45</xdr:col>
      <xdr:colOff>177800</xdr:colOff>
      <xdr:row>55</xdr:row>
      <xdr:rowOff>155302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9576480"/>
          <a:ext cx="8890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94444</xdr:rowOff>
    </xdr:from>
    <xdr:to>
      <xdr:col>46</xdr:col>
      <xdr:colOff>38100</xdr:colOff>
      <xdr:row>57</xdr:row>
      <xdr:rowOff>24594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15721</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88856</xdr:rowOff>
    </xdr:from>
    <xdr:to>
      <xdr:col>41</xdr:col>
      <xdr:colOff>50800</xdr:colOff>
      <xdr:row>55</xdr:row>
      <xdr:rowOff>146730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9518606"/>
          <a:ext cx="889000" cy="57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113627</xdr:rowOff>
    </xdr:from>
    <xdr:to>
      <xdr:col>41</xdr:col>
      <xdr:colOff>101600</xdr:colOff>
      <xdr:row>57</xdr:row>
      <xdr:rowOff>43777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34904</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80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121476</xdr:rowOff>
    </xdr:from>
    <xdr:to>
      <xdr:col>36</xdr:col>
      <xdr:colOff>165100</xdr:colOff>
      <xdr:row>55</xdr:row>
      <xdr:rowOff>51626</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379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68153</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15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117075</xdr:rowOff>
    </xdr:from>
    <xdr:to>
      <xdr:col>55</xdr:col>
      <xdr:colOff>50800</xdr:colOff>
      <xdr:row>55</xdr:row>
      <xdr:rowOff>47225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37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139952</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22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117418</xdr:rowOff>
    </xdr:from>
    <xdr:to>
      <xdr:col>50</xdr:col>
      <xdr:colOff>165100</xdr:colOff>
      <xdr:row>55</xdr:row>
      <xdr:rowOff>47568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375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64095</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150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104502</xdr:rowOff>
    </xdr:from>
    <xdr:to>
      <xdr:col>46</xdr:col>
      <xdr:colOff>38100</xdr:colOff>
      <xdr:row>56</xdr:row>
      <xdr:rowOff>34652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53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51179</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30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95930</xdr:rowOff>
    </xdr:from>
    <xdr:to>
      <xdr:col>41</xdr:col>
      <xdr:colOff>101600</xdr:colOff>
      <xdr:row>56</xdr:row>
      <xdr:rowOff>26080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52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42607</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30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38056</xdr:rowOff>
    </xdr:from>
    <xdr:to>
      <xdr:col>36</xdr:col>
      <xdr:colOff>165100</xdr:colOff>
      <xdr:row>55</xdr:row>
      <xdr:rowOff>139656</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467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130783</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56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149244</xdr:rowOff>
    </xdr:from>
    <xdr:to>
      <xdr:col>54</xdr:col>
      <xdr:colOff>189865</xdr:colOff>
      <xdr:row>78</xdr:row>
      <xdr:rowOff>169360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2194"/>
          <a:ext cx="1270" cy="122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1737</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4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169360</xdr:rowOff>
    </xdr:from>
    <xdr:to>
      <xdr:col>55</xdr:col>
      <xdr:colOff>88900</xdr:colOff>
      <xdr:row>78</xdr:row>
      <xdr:rowOff>169360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4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95921</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149244</xdr:rowOff>
    </xdr:from>
    <xdr:to>
      <xdr:col>55</xdr:col>
      <xdr:colOff>88900</xdr:colOff>
      <xdr:row>71</xdr:row>
      <xdr:rowOff>149244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47174</xdr:rowOff>
    </xdr:from>
    <xdr:to>
      <xdr:col>55</xdr:col>
      <xdr:colOff>0</xdr:colOff>
      <xdr:row>77</xdr:row>
      <xdr:rowOff>105087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248824"/>
          <a:ext cx="838200" cy="5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13250</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043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161823</xdr:rowOff>
    </xdr:from>
    <xdr:to>
      <xdr:col>55</xdr:col>
      <xdr:colOff>50800</xdr:colOff>
      <xdr:row>77</xdr:row>
      <xdr:rowOff>91973</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9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8313</xdr:rowOff>
    </xdr:from>
    <xdr:to>
      <xdr:col>50</xdr:col>
      <xdr:colOff>114300</xdr:colOff>
      <xdr:row>77</xdr:row>
      <xdr:rowOff>47174</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3209963"/>
          <a:ext cx="889000" cy="3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130696</xdr:rowOff>
    </xdr:from>
    <xdr:to>
      <xdr:col>50</xdr:col>
      <xdr:colOff>165100</xdr:colOff>
      <xdr:row>77</xdr:row>
      <xdr:rowOff>60846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77373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293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8313</xdr:rowOff>
    </xdr:from>
    <xdr:to>
      <xdr:col>45</xdr:col>
      <xdr:colOff>177800</xdr:colOff>
      <xdr:row>77</xdr:row>
      <xdr:rowOff>43821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3209963"/>
          <a:ext cx="889000" cy="35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83356</xdr:rowOff>
    </xdr:from>
    <xdr:to>
      <xdr:col>46</xdr:col>
      <xdr:colOff>38100</xdr:colOff>
      <xdr:row>77</xdr:row>
      <xdr:rowOff>13506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30033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288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11418</xdr:rowOff>
    </xdr:from>
    <xdr:to>
      <xdr:col>41</xdr:col>
      <xdr:colOff>50800</xdr:colOff>
      <xdr:row>77</xdr:row>
      <xdr:rowOff>43821</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6972300" y="13213068"/>
          <a:ext cx="889000" cy="3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87319</xdr:rowOff>
    </xdr:from>
    <xdr:to>
      <xdr:col>41</xdr:col>
      <xdr:colOff>101600</xdr:colOff>
      <xdr:row>77</xdr:row>
      <xdr:rowOff>17469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33996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61392</xdr:rowOff>
    </xdr:from>
    <xdr:to>
      <xdr:col>36</xdr:col>
      <xdr:colOff>165100</xdr:colOff>
      <xdr:row>75</xdr:row>
      <xdr:rowOff>162992</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2920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8069</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2695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54287</xdr:rowOff>
    </xdr:from>
    <xdr:to>
      <xdr:col>55</xdr:col>
      <xdr:colOff>50800</xdr:colOff>
      <xdr:row>77</xdr:row>
      <xdr:rowOff>155887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25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32714</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23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167824</xdr:rowOff>
    </xdr:from>
    <xdr:to>
      <xdr:col>50</xdr:col>
      <xdr:colOff>165100</xdr:colOff>
      <xdr:row>77</xdr:row>
      <xdr:rowOff>97974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198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89101</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3290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128963</xdr:rowOff>
    </xdr:from>
    <xdr:to>
      <xdr:col>46</xdr:col>
      <xdr:colOff>38100</xdr:colOff>
      <xdr:row>77</xdr:row>
      <xdr:rowOff>59113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15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50240</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325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164471</xdr:rowOff>
    </xdr:from>
    <xdr:to>
      <xdr:col>41</xdr:col>
      <xdr:colOff>101600</xdr:colOff>
      <xdr:row>77</xdr:row>
      <xdr:rowOff>94621</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194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85748</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328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132068</xdr:rowOff>
    </xdr:from>
    <xdr:to>
      <xdr:col>36</xdr:col>
      <xdr:colOff>165100</xdr:colOff>
      <xdr:row>77</xdr:row>
      <xdr:rowOff>62218</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16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53345</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3254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153060</xdr:rowOff>
    </xdr:from>
    <xdr:to>
      <xdr:col>54</xdr:col>
      <xdr:colOff>189865</xdr:colOff>
      <xdr:row>99</xdr:row>
      <xdr:rowOff>116091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412110"/>
          <a:ext cx="1270" cy="167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119918</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9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116091</xdr:rowOff>
    </xdr:from>
    <xdr:to>
      <xdr:col>55</xdr:col>
      <xdr:colOff>88900</xdr:colOff>
      <xdr:row>99</xdr:row>
      <xdr:rowOff>116091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8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99737</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18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153060</xdr:rowOff>
    </xdr:from>
    <xdr:to>
      <xdr:col>55</xdr:col>
      <xdr:colOff>88900</xdr:colOff>
      <xdr:row>89</xdr:row>
      <xdr:rowOff>153060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41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160007</xdr:rowOff>
    </xdr:from>
    <xdr:to>
      <xdr:col>55</xdr:col>
      <xdr:colOff>0</xdr:colOff>
      <xdr:row>96</xdr:row>
      <xdr:rowOff>23710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6104857"/>
          <a:ext cx="838200" cy="378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85095</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544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106668</xdr:rowOff>
    </xdr:from>
    <xdr:to>
      <xdr:col>55</xdr:col>
      <xdr:colOff>50800</xdr:colOff>
      <xdr:row>97</xdr:row>
      <xdr:rowOff>36818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23710</xdr:rowOff>
    </xdr:from>
    <xdr:to>
      <xdr:col>50</xdr:col>
      <xdr:colOff>114300</xdr:colOff>
      <xdr:row>97</xdr:row>
      <xdr:rowOff>10795</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482910"/>
          <a:ext cx="889000" cy="15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146659</xdr:rowOff>
    </xdr:from>
    <xdr:to>
      <xdr:col>50</xdr:col>
      <xdr:colOff>165100</xdr:colOff>
      <xdr:row>97</xdr:row>
      <xdr:rowOff>76809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67936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698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10795</xdr:rowOff>
    </xdr:from>
    <xdr:to>
      <xdr:col>45</xdr:col>
      <xdr:colOff>177800</xdr:colOff>
      <xdr:row>97</xdr:row>
      <xdr:rowOff>93929</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7861300" y="16641445"/>
          <a:ext cx="889000" cy="83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127851</xdr:rowOff>
    </xdr:from>
    <xdr:to>
      <xdr:col>46</xdr:col>
      <xdr:colOff>38100</xdr:colOff>
      <xdr:row>97</xdr:row>
      <xdr:rowOff>58001</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74528</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36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142063</xdr:rowOff>
    </xdr:from>
    <xdr:to>
      <xdr:col>41</xdr:col>
      <xdr:colOff>50800</xdr:colOff>
      <xdr:row>97</xdr:row>
      <xdr:rowOff>93929</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6601263"/>
          <a:ext cx="889000" cy="12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129984</xdr:rowOff>
    </xdr:from>
    <xdr:to>
      <xdr:col>41</xdr:col>
      <xdr:colOff>101600</xdr:colOff>
      <xdr:row>97</xdr:row>
      <xdr:rowOff>60134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76661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36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131445</xdr:rowOff>
    </xdr:from>
    <xdr:to>
      <xdr:col>36</xdr:col>
      <xdr:colOff>165100</xdr:colOff>
      <xdr:row>97</xdr:row>
      <xdr:rowOff>61595</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59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52722</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68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109207</xdr:rowOff>
    </xdr:from>
    <xdr:to>
      <xdr:col>55</xdr:col>
      <xdr:colOff>50800</xdr:colOff>
      <xdr:row>94</xdr:row>
      <xdr:rowOff>39357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05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132084</xdr:rowOff>
    </xdr:from>
    <xdr:ext cx="599010"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5905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144360</xdr:rowOff>
    </xdr:from>
    <xdr:to>
      <xdr:col>50</xdr:col>
      <xdr:colOff>165100</xdr:colOff>
      <xdr:row>96</xdr:row>
      <xdr:rowOff>74510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43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91037</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20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131445</xdr:rowOff>
    </xdr:from>
    <xdr:to>
      <xdr:col>46</xdr:col>
      <xdr:colOff>38100</xdr:colOff>
      <xdr:row>97</xdr:row>
      <xdr:rowOff>61595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59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52722</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68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43129</xdr:rowOff>
    </xdr:from>
    <xdr:to>
      <xdr:col>41</xdr:col>
      <xdr:colOff>101600</xdr:colOff>
      <xdr:row>97</xdr:row>
      <xdr:rowOff>144729</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67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135856</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76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91263</xdr:rowOff>
    </xdr:from>
    <xdr:to>
      <xdr:col>36</xdr:col>
      <xdr:colOff>165100</xdr:colOff>
      <xdr:row>97</xdr:row>
      <xdr:rowOff>21413</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55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37940</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32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45022</xdr:rowOff>
    </xdr:from>
    <xdr:to>
      <xdr:col>85</xdr:col>
      <xdr:colOff>126364</xdr:colOff>
      <xdr:row>38</xdr:row>
      <xdr:rowOff>162217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59972"/>
          <a:ext cx="1269" cy="13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166044</xdr:rowOff>
    </xdr:from>
    <xdr:ext cx="534377"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162217</xdr:rowOff>
    </xdr:from>
    <xdr:to>
      <xdr:col>86</xdr:col>
      <xdr:colOff>25400</xdr:colOff>
      <xdr:row>38</xdr:row>
      <xdr:rowOff>162217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7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163149</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13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45022</xdr:rowOff>
    </xdr:from>
    <xdr:to>
      <xdr:col>86</xdr:col>
      <xdr:colOff>25400</xdr:colOff>
      <xdr:row>31</xdr:row>
      <xdr:rowOff>45022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59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140081</xdr:rowOff>
    </xdr:from>
    <xdr:to>
      <xdr:col>85</xdr:col>
      <xdr:colOff>127000</xdr:colOff>
      <xdr:row>35</xdr:row>
      <xdr:rowOff>109639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5969381"/>
          <a:ext cx="838200" cy="141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120819</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6121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142392</xdr:rowOff>
    </xdr:from>
    <xdr:to>
      <xdr:col>85</xdr:col>
      <xdr:colOff>177800</xdr:colOff>
      <xdr:row>36</xdr:row>
      <xdr:rowOff>72542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145834</xdr:rowOff>
    </xdr:from>
    <xdr:to>
      <xdr:col>81</xdr:col>
      <xdr:colOff>50800</xdr:colOff>
      <xdr:row>35</xdr:row>
      <xdr:rowOff>109639</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4592300" y="5803684"/>
          <a:ext cx="889000" cy="30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20549</xdr:rowOff>
    </xdr:from>
    <xdr:to>
      <xdr:col>81</xdr:col>
      <xdr:colOff>101600</xdr:colOff>
      <xdr:row>36</xdr:row>
      <xdr:rowOff>122149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19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113276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6285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145834</xdr:rowOff>
    </xdr:from>
    <xdr:to>
      <xdr:col>76</xdr:col>
      <xdr:colOff>114300</xdr:colOff>
      <xdr:row>36</xdr:row>
      <xdr:rowOff>9817</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5803684"/>
          <a:ext cx="889000" cy="378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69812</xdr:rowOff>
    </xdr:from>
    <xdr:to>
      <xdr:col>76</xdr:col>
      <xdr:colOff>165100</xdr:colOff>
      <xdr:row>36</xdr:row>
      <xdr:rowOff>171412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162539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33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70358</xdr:rowOff>
    </xdr:from>
    <xdr:to>
      <xdr:col>71</xdr:col>
      <xdr:colOff>177800</xdr:colOff>
      <xdr:row>36</xdr:row>
      <xdr:rowOff>9817</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2814300" y="5728208"/>
          <a:ext cx="889000" cy="45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70764</xdr:rowOff>
    </xdr:from>
    <xdr:to>
      <xdr:col>72</xdr:col>
      <xdr:colOff>38100</xdr:colOff>
      <xdr:row>37</xdr:row>
      <xdr:rowOff>914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163491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33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15024</xdr:rowOff>
    </xdr:from>
    <xdr:to>
      <xdr:col>67</xdr:col>
      <xdr:colOff>101600</xdr:colOff>
      <xdr:row>35</xdr:row>
      <xdr:rowOff>116624</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01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107751</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6108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89281</xdr:rowOff>
    </xdr:from>
    <xdr:to>
      <xdr:col>85</xdr:col>
      <xdr:colOff>177800</xdr:colOff>
      <xdr:row>35</xdr:row>
      <xdr:rowOff>19431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5918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112158</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577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58839</xdr:rowOff>
    </xdr:from>
    <xdr:to>
      <xdr:col>81</xdr:col>
      <xdr:colOff>101600</xdr:colOff>
      <xdr:row>35</xdr:row>
      <xdr:rowOff>160439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05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5516</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583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95034</xdr:rowOff>
    </xdr:from>
    <xdr:to>
      <xdr:col>76</xdr:col>
      <xdr:colOff>165100</xdr:colOff>
      <xdr:row>34</xdr:row>
      <xdr:rowOff>25184</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575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41711</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552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130467</xdr:rowOff>
    </xdr:from>
    <xdr:to>
      <xdr:col>72</xdr:col>
      <xdr:colOff>38100</xdr:colOff>
      <xdr:row>36</xdr:row>
      <xdr:rowOff>60617</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13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77144</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590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19558</xdr:rowOff>
    </xdr:from>
    <xdr:to>
      <xdr:col>67</xdr:col>
      <xdr:colOff>101600</xdr:colOff>
      <xdr:row>33</xdr:row>
      <xdr:rowOff>121158</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567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31</xdr:row>
      <xdr:rowOff>137685</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5452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a:extLst>
            <a:ext uri="{FF2B5EF4-FFF2-40B4-BE49-F238E27FC236}">
              <a16:creationId xmlns:a16="http://schemas.microsoft.com/office/drawing/2014/main" id="{00000000-0008-0000-0700-00004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88102</xdr:rowOff>
    </xdr:from>
    <xdr:to>
      <xdr:col>85</xdr:col>
      <xdr:colOff>126364</xdr:colOff>
      <xdr:row>58</xdr:row>
      <xdr:rowOff>140440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6317595" y="8660602"/>
          <a:ext cx="1269" cy="142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144267</xdr:rowOff>
    </xdr:from>
    <xdr:ext cx="534377" cy="259045"/>
    <xdr:sp macro="" textlink="">
      <xdr:nvSpPr>
        <xdr:cNvPr id="581" name="教育費最小値テキスト">
          <a:extLst>
            <a:ext uri="{FF2B5EF4-FFF2-40B4-BE49-F238E27FC236}">
              <a16:creationId xmlns:a16="http://schemas.microsoft.com/office/drawing/2014/main" id="{00000000-0008-0000-0700-000045020000}"/>
            </a:ext>
          </a:extLst>
        </xdr:cNvPr>
        <xdr:cNvSpPr txBox="1"/>
      </xdr:nvSpPr>
      <xdr:spPr>
        <a:xfrm>
          <a:off x="16370300" y="1008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140440</xdr:rowOff>
    </xdr:from>
    <xdr:to>
      <xdr:col>86</xdr:col>
      <xdr:colOff>25400</xdr:colOff>
      <xdr:row>58</xdr:row>
      <xdr:rowOff>140440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100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34779</xdr:rowOff>
    </xdr:from>
    <xdr:ext cx="599010" cy="259045"/>
    <xdr:sp macro="" textlink="">
      <xdr:nvSpPr>
        <xdr:cNvPr id="583" name="教育費最大値テキスト">
          <a:extLst>
            <a:ext uri="{FF2B5EF4-FFF2-40B4-BE49-F238E27FC236}">
              <a16:creationId xmlns:a16="http://schemas.microsoft.com/office/drawing/2014/main" id="{00000000-0008-0000-0700-000047020000}"/>
            </a:ext>
          </a:extLst>
        </xdr:cNvPr>
        <xdr:cNvSpPr txBox="1"/>
      </xdr:nvSpPr>
      <xdr:spPr>
        <a:xfrm>
          <a:off x="16370300" y="84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88102</xdr:rowOff>
    </xdr:from>
    <xdr:to>
      <xdr:col>86</xdr:col>
      <xdr:colOff>25400</xdr:colOff>
      <xdr:row>50</xdr:row>
      <xdr:rowOff>88102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866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106444</xdr:rowOff>
    </xdr:from>
    <xdr:to>
      <xdr:col>85</xdr:col>
      <xdr:colOff>127000</xdr:colOff>
      <xdr:row>57</xdr:row>
      <xdr:rowOff>117232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5481300" y="9879094"/>
          <a:ext cx="838200" cy="10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134017</xdr:rowOff>
    </xdr:from>
    <xdr:ext cx="534377" cy="259045"/>
    <xdr:sp macro="" textlink="">
      <xdr:nvSpPr>
        <xdr:cNvPr id="586" name="教育費平均値テキスト">
          <a:extLst>
            <a:ext uri="{FF2B5EF4-FFF2-40B4-BE49-F238E27FC236}">
              <a16:creationId xmlns:a16="http://schemas.microsoft.com/office/drawing/2014/main" id="{00000000-0008-0000-0700-00004A020000}"/>
            </a:ext>
          </a:extLst>
        </xdr:cNvPr>
        <xdr:cNvSpPr txBox="1"/>
      </xdr:nvSpPr>
      <xdr:spPr>
        <a:xfrm>
          <a:off x="16370300" y="9563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111140</xdr:rowOff>
    </xdr:from>
    <xdr:to>
      <xdr:col>85</xdr:col>
      <xdr:colOff>177800</xdr:colOff>
      <xdr:row>57</xdr:row>
      <xdr:rowOff>41290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6268700" y="971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106444</xdr:rowOff>
    </xdr:from>
    <xdr:to>
      <xdr:col>81</xdr:col>
      <xdr:colOff>50800</xdr:colOff>
      <xdr:row>58</xdr:row>
      <xdr:rowOff>16201</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4592300" y="9879094"/>
          <a:ext cx="889000" cy="8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24740</xdr:rowOff>
    </xdr:from>
    <xdr:to>
      <xdr:col>81</xdr:col>
      <xdr:colOff>101600</xdr:colOff>
      <xdr:row>57</xdr:row>
      <xdr:rowOff>126340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54305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142867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957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16201</xdr:rowOff>
    </xdr:from>
    <xdr:to>
      <xdr:col>76</xdr:col>
      <xdr:colOff>114300</xdr:colOff>
      <xdr:row>58</xdr:row>
      <xdr:rowOff>24530</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3703300" y="9960301"/>
          <a:ext cx="889000" cy="8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64636</xdr:rowOff>
    </xdr:from>
    <xdr:to>
      <xdr:col>76</xdr:col>
      <xdr:colOff>165100</xdr:colOff>
      <xdr:row>57</xdr:row>
      <xdr:rowOff>166236</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4541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11313</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61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68780</xdr:rowOff>
    </xdr:from>
    <xdr:to>
      <xdr:col>71</xdr:col>
      <xdr:colOff>177800</xdr:colOff>
      <xdr:row>58</xdr:row>
      <xdr:rowOff>24530</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a:off x="12814300" y="9841430"/>
          <a:ext cx="889000" cy="12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60640</xdr:rowOff>
    </xdr:from>
    <xdr:to>
      <xdr:col>72</xdr:col>
      <xdr:colOff>38100</xdr:colOff>
      <xdr:row>57</xdr:row>
      <xdr:rowOff>162240</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3652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7317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118107</xdr:rowOff>
    </xdr:from>
    <xdr:to>
      <xdr:col>67</xdr:col>
      <xdr:colOff>101600</xdr:colOff>
      <xdr:row>57</xdr:row>
      <xdr:rowOff>48257</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2763500" y="9719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64784</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494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66432</xdr:rowOff>
    </xdr:from>
    <xdr:to>
      <xdr:col>85</xdr:col>
      <xdr:colOff>177800</xdr:colOff>
      <xdr:row>57</xdr:row>
      <xdr:rowOff>168032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6268700" y="983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44859</xdr:rowOff>
    </xdr:from>
    <xdr:ext cx="534377" cy="259045"/>
    <xdr:sp macro="" textlink="">
      <xdr:nvSpPr>
        <xdr:cNvPr id="605" name="教育費該当値テキスト">
          <a:extLst>
            <a:ext uri="{FF2B5EF4-FFF2-40B4-BE49-F238E27FC236}">
              <a16:creationId xmlns:a16="http://schemas.microsoft.com/office/drawing/2014/main" id="{00000000-0008-0000-0700-00005D020000}"/>
            </a:ext>
          </a:extLst>
        </xdr:cNvPr>
        <xdr:cNvSpPr txBox="1"/>
      </xdr:nvSpPr>
      <xdr:spPr>
        <a:xfrm>
          <a:off x="16370300" y="9817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55644</xdr:rowOff>
    </xdr:from>
    <xdr:to>
      <xdr:col>81</xdr:col>
      <xdr:colOff>101600</xdr:colOff>
      <xdr:row>57</xdr:row>
      <xdr:rowOff>157244</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5430500" y="982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148371</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5214111" y="992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136851</xdr:rowOff>
    </xdr:from>
    <xdr:to>
      <xdr:col>76</xdr:col>
      <xdr:colOff>165100</xdr:colOff>
      <xdr:row>58</xdr:row>
      <xdr:rowOff>67001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4541500" y="9909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58128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4325111" y="10002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145180</xdr:rowOff>
    </xdr:from>
    <xdr:to>
      <xdr:col>72</xdr:col>
      <xdr:colOff>38100</xdr:colOff>
      <xdr:row>58</xdr:row>
      <xdr:rowOff>75330</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3652500" y="991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66457</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3436111" y="10010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17980</xdr:rowOff>
    </xdr:from>
    <xdr:to>
      <xdr:col>67</xdr:col>
      <xdr:colOff>101600</xdr:colOff>
      <xdr:row>57</xdr:row>
      <xdr:rowOff>119580</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2763500" y="9790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110707</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547111" y="988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52489</xdr:rowOff>
    </xdr:from>
    <xdr:to>
      <xdr:col>85</xdr:col>
      <xdr:colOff>126364</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53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170616</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8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52489</xdr:rowOff>
    </xdr:from>
    <xdr:to>
      <xdr:col>86</xdr:col>
      <xdr:colOff>25400</xdr:colOff>
      <xdr:row>70</xdr:row>
      <xdr:rowOff>52489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5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22924</xdr:rowOff>
    </xdr:from>
    <xdr:to>
      <xdr:col>85</xdr:col>
      <xdr:colOff>127000</xdr:colOff>
      <xdr:row>77</xdr:row>
      <xdr:rowOff>98933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224574"/>
          <a:ext cx="838200" cy="7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148556</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350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170129</xdr:rowOff>
    </xdr:from>
    <xdr:to>
      <xdr:col>85</xdr:col>
      <xdr:colOff>177800</xdr:colOff>
      <xdr:row>78</xdr:row>
      <xdr:rowOff>100279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22847</xdr:rowOff>
    </xdr:from>
    <xdr:to>
      <xdr:col>81</xdr:col>
      <xdr:colOff>50800</xdr:colOff>
      <xdr:row>77</xdr:row>
      <xdr:rowOff>22924</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053047"/>
          <a:ext cx="889000" cy="171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12661</xdr:rowOff>
    </xdr:from>
    <xdr:to>
      <xdr:col>81</xdr:col>
      <xdr:colOff>101600</xdr:colOff>
      <xdr:row>78</xdr:row>
      <xdr:rowOff>114261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105388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47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108839</xdr:rowOff>
    </xdr:from>
    <xdr:to>
      <xdr:col>76</xdr:col>
      <xdr:colOff>114300</xdr:colOff>
      <xdr:row>76</xdr:row>
      <xdr:rowOff>22847</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2967589"/>
          <a:ext cx="889000" cy="85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32513</xdr:rowOff>
    </xdr:from>
    <xdr:to>
      <xdr:col>76</xdr:col>
      <xdr:colOff>165100</xdr:colOff>
      <xdr:row>78</xdr:row>
      <xdr:rowOff>134113</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125240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49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108839</xdr:rowOff>
    </xdr:from>
    <xdr:to>
      <xdr:col>71</xdr:col>
      <xdr:colOff>177800</xdr:colOff>
      <xdr:row>77</xdr:row>
      <xdr:rowOff>27687</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2967589"/>
          <a:ext cx="889000" cy="26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9880</xdr:rowOff>
    </xdr:from>
    <xdr:to>
      <xdr:col>72</xdr:col>
      <xdr:colOff>38100</xdr:colOff>
      <xdr:row>78</xdr:row>
      <xdr:rowOff>111480</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102607</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47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157099</xdr:rowOff>
    </xdr:from>
    <xdr:to>
      <xdr:col>67</xdr:col>
      <xdr:colOff>101600</xdr:colOff>
      <xdr:row>77</xdr:row>
      <xdr:rowOff>87249</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18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78376</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280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48133</xdr:rowOff>
    </xdr:from>
    <xdr:to>
      <xdr:col>85</xdr:col>
      <xdr:colOff>177800</xdr:colOff>
      <xdr:row>77</xdr:row>
      <xdr:rowOff>149733</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249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71010</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101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143574</xdr:rowOff>
    </xdr:from>
    <xdr:to>
      <xdr:col>81</xdr:col>
      <xdr:colOff>101600</xdr:colOff>
      <xdr:row>77</xdr:row>
      <xdr:rowOff>73724</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17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90250</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2949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143497</xdr:rowOff>
    </xdr:from>
    <xdr:to>
      <xdr:col>76</xdr:col>
      <xdr:colOff>165100</xdr:colOff>
      <xdr:row>76</xdr:row>
      <xdr:rowOff>73648</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00224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90174</xdr:rowOff>
    </xdr:from>
    <xdr:ext cx="534377"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25111" y="12777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58039</xdr:rowOff>
    </xdr:from>
    <xdr:to>
      <xdr:col>72</xdr:col>
      <xdr:colOff>38100</xdr:colOff>
      <xdr:row>75</xdr:row>
      <xdr:rowOff>159640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291678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4716</xdr:rowOff>
    </xdr:from>
    <xdr:ext cx="534377"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36111" y="1269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148337</xdr:rowOff>
    </xdr:from>
    <xdr:to>
      <xdr:col>67</xdr:col>
      <xdr:colOff>101600</xdr:colOff>
      <xdr:row>77</xdr:row>
      <xdr:rowOff>78487</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17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95013</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295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93621</xdr:rowOff>
    </xdr:from>
    <xdr:to>
      <xdr:col>85</xdr:col>
      <xdr:colOff>126364</xdr:colOff>
      <xdr:row>99</xdr:row>
      <xdr:rowOff>102846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524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106673</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708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102846</xdr:rowOff>
    </xdr:from>
    <xdr:to>
      <xdr:col>86</xdr:col>
      <xdr:colOff>25400</xdr:colOff>
      <xdr:row>99</xdr:row>
      <xdr:rowOff>102846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707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40298</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29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93621</xdr:rowOff>
    </xdr:from>
    <xdr:to>
      <xdr:col>86</xdr:col>
      <xdr:colOff>25400</xdr:colOff>
      <xdr:row>90</xdr:row>
      <xdr:rowOff>93621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52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112627</xdr:rowOff>
    </xdr:from>
    <xdr:to>
      <xdr:col>85</xdr:col>
      <xdr:colOff>127000</xdr:colOff>
      <xdr:row>92</xdr:row>
      <xdr:rowOff>121216</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5481300" y="15886027"/>
          <a:ext cx="838200" cy="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104621</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392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126194</xdr:rowOff>
    </xdr:from>
    <xdr:to>
      <xdr:col>85</xdr:col>
      <xdr:colOff>177800</xdr:colOff>
      <xdr:row>96</xdr:row>
      <xdr:rowOff>56344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41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112300</xdr:rowOff>
    </xdr:from>
    <xdr:to>
      <xdr:col>81</xdr:col>
      <xdr:colOff>50800</xdr:colOff>
      <xdr:row>92</xdr:row>
      <xdr:rowOff>112627</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4592300" y="15885700"/>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124594</xdr:rowOff>
    </xdr:from>
    <xdr:to>
      <xdr:col>81</xdr:col>
      <xdr:colOff>101600</xdr:colOff>
      <xdr:row>96</xdr:row>
      <xdr:rowOff>54744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412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45871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50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33041</xdr:rowOff>
    </xdr:from>
    <xdr:to>
      <xdr:col>76</xdr:col>
      <xdr:colOff>114300</xdr:colOff>
      <xdr:row>92</xdr:row>
      <xdr:rowOff>112300</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3703300" y="15806441"/>
          <a:ext cx="889000" cy="79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142963</xdr:rowOff>
    </xdr:from>
    <xdr:to>
      <xdr:col>76</xdr:col>
      <xdr:colOff>165100</xdr:colOff>
      <xdr:row>96</xdr:row>
      <xdr:rowOff>73113</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4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64240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52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27425</xdr:rowOff>
    </xdr:from>
    <xdr:to>
      <xdr:col>71</xdr:col>
      <xdr:colOff>177800</xdr:colOff>
      <xdr:row>92</xdr:row>
      <xdr:rowOff>33041</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2814300" y="15800825"/>
          <a:ext cx="889000" cy="5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150459</xdr:rowOff>
    </xdr:from>
    <xdr:to>
      <xdr:col>72</xdr:col>
      <xdr:colOff>38100</xdr:colOff>
      <xdr:row>96</xdr:row>
      <xdr:rowOff>80609</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4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71736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53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80442</xdr:rowOff>
    </xdr:from>
    <xdr:to>
      <xdr:col>67</xdr:col>
      <xdr:colOff>101600</xdr:colOff>
      <xdr:row>95</xdr:row>
      <xdr:rowOff>10592</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19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1719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28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70416</xdr:rowOff>
    </xdr:from>
    <xdr:to>
      <xdr:col>85</xdr:col>
      <xdr:colOff>177800</xdr:colOff>
      <xdr:row>93</xdr:row>
      <xdr:rowOff>566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584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93293</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5695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61827</xdr:rowOff>
    </xdr:from>
    <xdr:to>
      <xdr:col>81</xdr:col>
      <xdr:colOff>101600</xdr:colOff>
      <xdr:row>92</xdr:row>
      <xdr:rowOff>163427</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583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8504</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561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61500</xdr:rowOff>
    </xdr:from>
    <xdr:to>
      <xdr:col>76</xdr:col>
      <xdr:colOff>165100</xdr:colOff>
      <xdr:row>92</xdr:row>
      <xdr:rowOff>163100</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583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8177</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561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153691</xdr:rowOff>
    </xdr:from>
    <xdr:to>
      <xdr:col>72</xdr:col>
      <xdr:colOff>38100</xdr:colOff>
      <xdr:row>92</xdr:row>
      <xdr:rowOff>83841</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575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100368</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553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148075</xdr:rowOff>
    </xdr:from>
    <xdr:to>
      <xdr:col>67</xdr:col>
      <xdr:colOff>101600</xdr:colOff>
      <xdr:row>92</xdr:row>
      <xdr:rowOff>78225</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575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90</xdr:row>
      <xdr:rowOff>94752</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5525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5" name="諸支出金グラフ枠">
          <a:extLst>
            <a:ext uri="{FF2B5EF4-FFF2-40B4-BE49-F238E27FC236}">
              <a16:creationId xmlns:a16="http://schemas.microsoft.com/office/drawing/2014/main" id="{00000000-0008-0000-0700-0000F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25073</xdr:rowOff>
    </xdr:from>
    <xdr:to>
      <xdr:col>116</xdr:col>
      <xdr:colOff>62864</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flipV="1">
          <a:off x="22159595" y="5340023"/>
          <a:ext cx="1269"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105499</xdr:rowOff>
    </xdr:from>
    <xdr:ext cx="249299" cy="259045"/>
    <xdr:sp macro="" textlink="">
      <xdr:nvSpPr>
        <xdr:cNvPr id="757" name="諸支出金最小値テキスト">
          <a:extLst>
            <a:ext uri="{FF2B5EF4-FFF2-40B4-BE49-F238E27FC236}">
              <a16:creationId xmlns:a16="http://schemas.microsoft.com/office/drawing/2014/main" id="{00000000-0008-0000-0700-0000F5020000}"/>
            </a:ext>
          </a:extLst>
        </xdr:cNvPr>
        <xdr:cNvSpPr txBox="1"/>
      </xdr:nvSpPr>
      <xdr:spPr>
        <a:xfrm>
          <a:off x="22212300" y="6792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143200</xdr:rowOff>
    </xdr:from>
    <xdr:ext cx="469744" cy="259045"/>
    <xdr:sp macro="" textlink="">
      <xdr:nvSpPr>
        <xdr:cNvPr id="759" name="諸支出金最大値テキスト">
          <a:extLst>
            <a:ext uri="{FF2B5EF4-FFF2-40B4-BE49-F238E27FC236}">
              <a16:creationId xmlns:a16="http://schemas.microsoft.com/office/drawing/2014/main" id="{00000000-0008-0000-0700-0000F7020000}"/>
            </a:ext>
          </a:extLst>
        </xdr:cNvPr>
        <xdr:cNvSpPr txBox="1"/>
      </xdr:nvSpPr>
      <xdr:spPr>
        <a:xfrm>
          <a:off x="22212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25073</xdr:rowOff>
    </xdr:from>
    <xdr:to>
      <xdr:col>116</xdr:col>
      <xdr:colOff>152400</xdr:colOff>
      <xdr:row>31</xdr:row>
      <xdr:rowOff>25073</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2072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22950</xdr:rowOff>
    </xdr:from>
    <xdr:ext cx="378565" cy="259045"/>
    <xdr:sp macro="" textlink="">
      <xdr:nvSpPr>
        <xdr:cNvPr id="762" name="諸支出金平均値テキスト">
          <a:extLst>
            <a:ext uri="{FF2B5EF4-FFF2-40B4-BE49-F238E27FC236}">
              <a16:creationId xmlns:a16="http://schemas.microsoft.com/office/drawing/2014/main" id="{00000000-0008-0000-0700-0000FA020000}"/>
            </a:ext>
          </a:extLst>
        </xdr:cNvPr>
        <xdr:cNvSpPr txBox="1"/>
      </xdr:nvSpPr>
      <xdr:spPr>
        <a:xfrm>
          <a:off x="22212300" y="6538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xdr:rowOff>
    </xdr:from>
    <xdr:to>
      <xdr:col>116</xdr:col>
      <xdr:colOff>114300</xdr:colOff>
      <xdr:row>39</xdr:row>
      <xdr:rowOff>101673</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2110700" y="668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146703</xdr:rowOff>
    </xdr:from>
    <xdr:to>
      <xdr:col>112</xdr:col>
      <xdr:colOff>38100</xdr:colOff>
      <xdr:row>39</xdr:row>
      <xdr:rowOff>76853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1272500" y="666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93380</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4017" y="64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86469</xdr:rowOff>
    </xdr:from>
    <xdr:to>
      <xdr:col>107</xdr:col>
      <xdr:colOff>50800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9545300" y="6773019"/>
          <a:ext cx="889000" cy="1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18687</xdr:rowOff>
    </xdr:from>
    <xdr:to>
      <xdr:col>107</xdr:col>
      <xdr:colOff>101600</xdr:colOff>
      <xdr:row>39</xdr:row>
      <xdr:rowOff>120287</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20383500" y="670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136814</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77333" y="64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86469</xdr:rowOff>
    </xdr:from>
    <xdr:to>
      <xdr:col>102</xdr:col>
      <xdr:colOff>114300</xdr:colOff>
      <xdr:row>39</xdr:row>
      <xdr:rowOff>98878</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flipV="1">
          <a:off x="18656300" y="6773019"/>
          <a:ext cx="889000" cy="1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33710</xdr:rowOff>
    </xdr:from>
    <xdr:to>
      <xdr:col>102</xdr:col>
      <xdr:colOff>165100</xdr:colOff>
      <xdr:row>39</xdr:row>
      <xdr:rowOff>135310</xdr:rowOff>
    </xdr:to>
    <xdr:sp macro="" textlink="">
      <xdr:nvSpPr>
        <xdr:cNvPr id="771" name="フローチャート: 判断 770">
          <a:extLst>
            <a:ext uri="{FF2B5EF4-FFF2-40B4-BE49-F238E27FC236}">
              <a16:creationId xmlns:a16="http://schemas.microsoft.com/office/drawing/2014/main" id="{00000000-0008-0000-0700-000003030000}"/>
            </a:ext>
          </a:extLst>
        </xdr:cNvPr>
        <xdr:cNvSpPr/>
      </xdr:nvSpPr>
      <xdr:spPr>
        <a:xfrm>
          <a:off x="19494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151837</xdr:rowOff>
    </xdr:from>
    <xdr:ext cx="313932"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88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3991</xdr:rowOff>
    </xdr:from>
    <xdr:to>
      <xdr:col>98</xdr:col>
      <xdr:colOff>38100</xdr:colOff>
      <xdr:row>39</xdr:row>
      <xdr:rowOff>105591</xdr:rowOff>
    </xdr:to>
    <xdr:sp macro="" textlink="">
      <xdr:nvSpPr>
        <xdr:cNvPr id="773" name="フローチャート: 判断 772">
          <a:extLst>
            <a:ext uri="{FF2B5EF4-FFF2-40B4-BE49-F238E27FC236}">
              <a16:creationId xmlns:a16="http://schemas.microsoft.com/office/drawing/2014/main" id="{00000000-0008-0000-0700-000005030000}"/>
            </a:ext>
          </a:extLst>
        </xdr:cNvPr>
        <xdr:cNvSpPr/>
      </xdr:nvSpPr>
      <xdr:spPr>
        <a:xfrm>
          <a:off x="18605500" y="669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122119</xdr:rowOff>
    </xdr:from>
    <xdr:ext cx="378565"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7017" y="64657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149949</xdr:rowOff>
    </xdr:from>
    <xdr:ext cx="249299" cy="259045"/>
    <xdr:sp macro="" textlink="">
      <xdr:nvSpPr>
        <xdr:cNvPr id="781" name="諸支出金該当値テキスト">
          <a:extLst>
            <a:ext uri="{FF2B5EF4-FFF2-40B4-BE49-F238E27FC236}">
              <a16:creationId xmlns:a16="http://schemas.microsoft.com/office/drawing/2014/main" id="{00000000-0008-0000-0700-00000D030000}"/>
            </a:ext>
          </a:extLst>
        </xdr:cNvPr>
        <xdr:cNvSpPr txBox="1"/>
      </xdr:nvSpPr>
      <xdr:spPr>
        <a:xfrm>
          <a:off x="22212300" y="6665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35669</xdr:rowOff>
    </xdr:from>
    <xdr:to>
      <xdr:col>102</xdr:col>
      <xdr:colOff>165100</xdr:colOff>
      <xdr:row>39</xdr:row>
      <xdr:rowOff>137269</xdr:rowOff>
    </xdr:to>
    <xdr:sp macro="" textlink="">
      <xdr:nvSpPr>
        <xdr:cNvPr id="786" name="楕円 785">
          <a:extLst>
            <a:ext uri="{FF2B5EF4-FFF2-40B4-BE49-F238E27FC236}">
              <a16:creationId xmlns:a16="http://schemas.microsoft.com/office/drawing/2014/main" id="{00000000-0008-0000-0700-000012030000}"/>
            </a:ext>
          </a:extLst>
        </xdr:cNvPr>
        <xdr:cNvSpPr/>
      </xdr:nvSpPr>
      <xdr:spPr>
        <a:xfrm>
          <a:off x="19494500" y="672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128396</xdr:rowOff>
    </xdr:from>
    <xdr:ext cx="313932"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388333" y="68149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8" name="楕円 787">
          <a:extLst>
            <a:ext uri="{FF2B5EF4-FFF2-40B4-BE49-F238E27FC236}">
              <a16:creationId xmlns:a16="http://schemas.microsoft.com/office/drawing/2014/main" id="{00000000-0008-0000-0700-00001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0" name="前年度繰上充用金グラフ枠">
          <a:extLst>
            <a:ext uri="{FF2B5EF4-FFF2-40B4-BE49-F238E27FC236}">
              <a16:creationId xmlns:a16="http://schemas.microsoft.com/office/drawing/2014/main" id="{00000000-0008-0000-0700-00002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812" name="前年度繰上充用金最小値テキスト">
          <a:extLst>
            <a:ext uri="{FF2B5EF4-FFF2-40B4-BE49-F238E27FC236}">
              <a16:creationId xmlns:a16="http://schemas.microsoft.com/office/drawing/2014/main" id="{00000000-0008-0000-0700-00002C030000}"/>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814" name="前年度繰上充用金最大値テキスト">
          <a:extLst>
            <a:ext uri="{FF2B5EF4-FFF2-40B4-BE49-F238E27FC236}">
              <a16:creationId xmlns:a16="http://schemas.microsoft.com/office/drawing/2014/main" id="{00000000-0008-0000-0700-00002E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17" name="前年度繰上充用金平均値テキスト">
          <a:extLst>
            <a:ext uri="{FF2B5EF4-FFF2-40B4-BE49-F238E27FC236}">
              <a16:creationId xmlns:a16="http://schemas.microsoft.com/office/drawing/2014/main" id="{00000000-0008-0000-0700-000031030000}"/>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25" name="直線コネクタ 824">
          <a:extLst>
            <a:ext uri="{FF2B5EF4-FFF2-40B4-BE49-F238E27FC236}">
              <a16:creationId xmlns:a16="http://schemas.microsoft.com/office/drawing/2014/main" id="{00000000-0008-0000-0700-000039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26" name="フローチャート: 判断 825">
          <a:extLst>
            <a:ext uri="{FF2B5EF4-FFF2-40B4-BE49-F238E27FC236}">
              <a16:creationId xmlns:a16="http://schemas.microsoft.com/office/drawing/2014/main" id="{00000000-0008-0000-0700-00003A030000}"/>
            </a:ext>
          </a:extLst>
        </xdr:cNvPr>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54610</xdr:rowOff>
    </xdr:from>
    <xdr:to>
      <xdr:col>98</xdr:col>
      <xdr:colOff>38100</xdr:colOff>
      <xdr:row>51</xdr:row>
      <xdr:rowOff>156210</xdr:rowOff>
    </xdr:to>
    <xdr:sp macro="" textlink="">
      <xdr:nvSpPr>
        <xdr:cNvPr id="828" name="フローチャート: 判断 827">
          <a:extLst>
            <a:ext uri="{FF2B5EF4-FFF2-40B4-BE49-F238E27FC236}">
              <a16:creationId xmlns:a16="http://schemas.microsoft.com/office/drawing/2014/main" id="{00000000-0008-0000-0700-00003C030000}"/>
            </a:ext>
          </a:extLst>
        </xdr:cNvPr>
        <xdr:cNvSpPr/>
      </xdr:nvSpPr>
      <xdr:spPr>
        <a:xfrm>
          <a:off x="18605500" y="879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50</xdr:row>
      <xdr:rowOff>1287</xdr:rowOff>
    </xdr:from>
    <xdr:ext cx="313932"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499333" y="85737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36" name="前年度繰上充用金該当値テキスト">
          <a:extLst>
            <a:ext uri="{FF2B5EF4-FFF2-40B4-BE49-F238E27FC236}">
              <a16:creationId xmlns:a16="http://schemas.microsoft.com/office/drawing/2014/main" id="{00000000-0008-0000-0700-00004403000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39" name="楕円 838">
          <a:extLst>
            <a:ext uri="{FF2B5EF4-FFF2-40B4-BE49-F238E27FC236}">
              <a16:creationId xmlns:a16="http://schemas.microsoft.com/office/drawing/2014/main" id="{00000000-0008-0000-0700-000047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40" name="テキスト ボックス 839">
          <a:extLst>
            <a:ext uri="{FF2B5EF4-FFF2-40B4-BE49-F238E27FC236}">
              <a16:creationId xmlns:a16="http://schemas.microsoft.com/office/drawing/2014/main" id="{00000000-0008-0000-0700-000048030000}"/>
            </a:ext>
          </a:extLst>
        </xdr:cNvPr>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41" name="楕円 840">
          <a:extLst>
            <a:ext uri="{FF2B5EF4-FFF2-40B4-BE49-F238E27FC236}">
              <a16:creationId xmlns:a16="http://schemas.microsoft.com/office/drawing/2014/main" id="{00000000-0008-0000-0700-000049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42" name="テキスト ボックス 841">
          <a:extLst>
            <a:ext uri="{FF2B5EF4-FFF2-40B4-BE49-F238E27FC236}">
              <a16:creationId xmlns:a16="http://schemas.microsoft.com/office/drawing/2014/main" id="{00000000-0008-0000-0700-00004A030000}"/>
            </a:ext>
          </a:extLst>
        </xdr:cNvPr>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43" name="楕円 842">
          <a:extLst>
            <a:ext uri="{FF2B5EF4-FFF2-40B4-BE49-F238E27FC236}">
              <a16:creationId xmlns:a16="http://schemas.microsoft.com/office/drawing/2014/main" id="{00000000-0008-0000-0700-00004B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5" name="正方形/長方形 844">
          <a:extLst>
            <a:ext uri="{FF2B5EF4-FFF2-40B4-BE49-F238E27FC236}">
              <a16:creationId xmlns:a16="http://schemas.microsoft.com/office/drawing/2014/main" id="{00000000-0008-0000-0700-00004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6" name="正方形/長方形 845">
          <a:extLst>
            <a:ext uri="{FF2B5EF4-FFF2-40B4-BE49-F238E27FC236}">
              <a16:creationId xmlns:a16="http://schemas.microsoft.com/office/drawing/2014/main" id="{00000000-0008-0000-0700-00004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7" name="テキスト ボックス 846">
          <a:extLst>
            <a:ext uri="{FF2B5EF4-FFF2-40B4-BE49-F238E27FC236}">
              <a16:creationId xmlns:a16="http://schemas.microsoft.com/office/drawing/2014/main" id="{00000000-0008-0000-0700-00004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・総務費は分庁舎移転や標準化システムへの移行に係る経費によって増となった。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・民生費は令和５年度に引き続き国の経済対策による給付金関連の事業実施により高水準となっている。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・土木費では公園整備、大田市駅周辺の開発事業の本格化により前年度と比べて大きく増となっている。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・衛生費では病院への負担金、公共施設の照明</a:t>
          </a:r>
          <a:r>
            <a:rPr kumimoji="1" lang="en-US" altLang="ja-JP" sz="1300">
              <a:latin typeface="ＭＳ Ｐゴシック" panose="020B0600070205080204" pitchFamily="50" charset="-128"/>
              <a:ea typeface="ＭＳ Ｐゴシック" panose="020B0600070205080204" pitchFamily="50" charset="-128"/>
            </a:rPr>
            <a:t>LED</a:t>
          </a:r>
          <a:r>
            <a:rPr kumimoji="1" lang="ja-JP" altLang="en-US" sz="1300">
              <a:latin typeface="ＭＳ Ｐゴシック" panose="020B0600070205080204" pitchFamily="50" charset="-128"/>
              <a:ea typeface="ＭＳ Ｐゴシック" panose="020B0600070205080204" pitchFamily="50" charset="-128"/>
            </a:rPr>
            <a:t>化による増となったことや、消防費では消防車両の更新や消防救急無線の広域化・共同化整備によって増となっている。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島根県大田市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　令和６年度の実質収支額は、市税、地方交付税の増や、事業執行の実績減により実質収支額は黒字となったが、令和５年度の実質収支額を下回ったため単年度収支額は減少となったものの、財政調整基金への積立を実施したことにより、実質単年度収支額は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島根県大田市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構成する会計において、赤字または資金不足は生じていない。</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一般会計においては、今後実施される大型建設事業に伴い、地方債残高の増加や公債費の増加が見込まれるが、市債の償還方法を適切に管理し、後年度負担の平準化に努めていく。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病院事業会計では、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新病院建設に係る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元金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償還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が本格化していく中で、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厳しい経営状況にあるため、引き続き、診療分析の強化、病床稼働率の向上、医療従事者確保等といった診療機能の充実を進めるなど、経営基盤の強化を図っていく必要がある。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その他の特別会計については、一般会計からの繰入を行っているが、人口減少による保険料、使用料等の見直しを行いつつ、安定した運営に努める必要がある。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topLeftCell="A13"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26411949</v>
      </c>
      <c r="BO4" s="371"/>
      <c r="BP4" s="371"/>
      <c r="BQ4" s="371"/>
      <c r="BR4" s="371"/>
      <c r="BS4" s="371"/>
      <c r="BT4" s="371"/>
      <c r="BU4" s="372"/>
      <c r="BV4" s="370">
        <v>25603501</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3.1</v>
      </c>
      <c r="CU4" s="377"/>
      <c r="CV4" s="377"/>
      <c r="CW4" s="377"/>
      <c r="CX4" s="377"/>
      <c r="CY4" s="377"/>
      <c r="CZ4" s="377"/>
      <c r="DA4" s="378"/>
      <c r="DB4" s="376">
        <v>3.5</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25900379</v>
      </c>
      <c r="BO5" s="408"/>
      <c r="BP5" s="408"/>
      <c r="BQ5" s="408"/>
      <c r="BR5" s="408"/>
      <c r="BS5" s="408"/>
      <c r="BT5" s="408"/>
      <c r="BU5" s="409"/>
      <c r="BV5" s="407">
        <v>25027051</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94.9</v>
      </c>
      <c r="CU5" s="405"/>
      <c r="CV5" s="405"/>
      <c r="CW5" s="405"/>
      <c r="CX5" s="405"/>
      <c r="CY5" s="405"/>
      <c r="CZ5" s="405"/>
      <c r="DA5" s="406"/>
      <c r="DB5" s="404">
        <v>96.2</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511570</v>
      </c>
      <c r="BO6" s="408"/>
      <c r="BP6" s="408"/>
      <c r="BQ6" s="408"/>
      <c r="BR6" s="408"/>
      <c r="BS6" s="408"/>
      <c r="BT6" s="408"/>
      <c r="BU6" s="409"/>
      <c r="BV6" s="407">
        <v>576450</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95.1</v>
      </c>
      <c r="CU6" s="445"/>
      <c r="CV6" s="445"/>
      <c r="CW6" s="445"/>
      <c r="CX6" s="445"/>
      <c r="CY6" s="445"/>
      <c r="CZ6" s="445"/>
      <c r="DA6" s="446"/>
      <c r="DB6" s="444">
        <v>96.6</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93130</v>
      </c>
      <c r="BO7" s="408"/>
      <c r="BP7" s="408"/>
      <c r="BQ7" s="408"/>
      <c r="BR7" s="408"/>
      <c r="BS7" s="408"/>
      <c r="BT7" s="408"/>
      <c r="BU7" s="409"/>
      <c r="BV7" s="407">
        <v>122667</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13463808</v>
      </c>
      <c r="CU7" s="408"/>
      <c r="CV7" s="408"/>
      <c r="CW7" s="408"/>
      <c r="CX7" s="408"/>
      <c r="CY7" s="408"/>
      <c r="CZ7" s="408"/>
      <c r="DA7" s="409"/>
      <c r="DB7" s="407">
        <v>13141288</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418440</v>
      </c>
      <c r="BO8" s="408"/>
      <c r="BP8" s="408"/>
      <c r="BQ8" s="408"/>
      <c r="BR8" s="408"/>
      <c r="BS8" s="408"/>
      <c r="BT8" s="408"/>
      <c r="BU8" s="409"/>
      <c r="BV8" s="407">
        <v>453783</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0.31</v>
      </c>
      <c r="CU8" s="448"/>
      <c r="CV8" s="448"/>
      <c r="CW8" s="448"/>
      <c r="CX8" s="448"/>
      <c r="CY8" s="448"/>
      <c r="CZ8" s="448"/>
      <c r="DA8" s="449"/>
      <c r="DB8" s="447">
        <v>0.3</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32846</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-35343</v>
      </c>
      <c r="BO9" s="408"/>
      <c r="BP9" s="408"/>
      <c r="BQ9" s="408"/>
      <c r="BR9" s="408"/>
      <c r="BS9" s="408"/>
      <c r="BT9" s="408"/>
      <c r="BU9" s="409"/>
      <c r="BV9" s="407">
        <v>-132952</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16.399999999999999</v>
      </c>
      <c r="CU9" s="405"/>
      <c r="CV9" s="405"/>
      <c r="CW9" s="405"/>
      <c r="CX9" s="405"/>
      <c r="CY9" s="405"/>
      <c r="CZ9" s="405"/>
      <c r="DA9" s="406"/>
      <c r="DB9" s="404">
        <v>17.100000000000001</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35166</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230000</v>
      </c>
      <c r="BO10" s="408"/>
      <c r="BP10" s="408"/>
      <c r="BQ10" s="408"/>
      <c r="BR10" s="408"/>
      <c r="BS10" s="408"/>
      <c r="BT10" s="408"/>
      <c r="BU10" s="409"/>
      <c r="BV10" s="407">
        <v>294000</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31475</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114</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30974</v>
      </c>
      <c r="S13" s="492"/>
      <c r="T13" s="492"/>
      <c r="U13" s="492"/>
      <c r="V13" s="493"/>
      <c r="W13" s="423" t="s">
        <v>131</v>
      </c>
      <c r="X13" s="424"/>
      <c r="Y13" s="424"/>
      <c r="Z13" s="424"/>
      <c r="AA13" s="424"/>
      <c r="AB13" s="414"/>
      <c r="AC13" s="458">
        <v>1404</v>
      </c>
      <c r="AD13" s="459"/>
      <c r="AE13" s="459"/>
      <c r="AF13" s="459"/>
      <c r="AG13" s="501"/>
      <c r="AH13" s="458">
        <v>1678</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194657</v>
      </c>
      <c r="BO13" s="408"/>
      <c r="BP13" s="408"/>
      <c r="BQ13" s="408"/>
      <c r="BR13" s="408"/>
      <c r="BS13" s="408"/>
      <c r="BT13" s="408"/>
      <c r="BU13" s="409"/>
      <c r="BV13" s="407">
        <v>161048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9.9</v>
      </c>
      <c r="CU13" s="405"/>
      <c r="CV13" s="405"/>
      <c r="CW13" s="405"/>
      <c r="CX13" s="405"/>
      <c r="CY13" s="405"/>
      <c r="CZ13" s="405"/>
      <c r="DA13" s="406"/>
      <c r="DB13" s="404">
        <v>10.8</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32195</v>
      </c>
      <c r="S14" s="492"/>
      <c r="T14" s="492"/>
      <c r="U14" s="492"/>
      <c r="V14" s="493"/>
      <c r="W14" s="397"/>
      <c r="X14" s="398"/>
      <c r="Y14" s="398"/>
      <c r="Z14" s="398"/>
      <c r="AA14" s="398"/>
      <c r="AB14" s="387"/>
      <c r="AC14" s="494">
        <v>8.9</v>
      </c>
      <c r="AD14" s="495"/>
      <c r="AE14" s="495"/>
      <c r="AF14" s="495"/>
      <c r="AG14" s="496"/>
      <c r="AH14" s="494">
        <v>10.1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83.9</v>
      </c>
      <c r="CU14" s="506"/>
      <c r="CV14" s="506"/>
      <c r="CW14" s="506"/>
      <c r="CX14" s="506"/>
      <c r="CY14" s="506"/>
      <c r="CZ14" s="506"/>
      <c r="DA14" s="507"/>
      <c r="DB14" s="505">
        <v>65.5</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31730</v>
      </c>
      <c r="S15" s="492"/>
      <c r="T15" s="492"/>
      <c r="U15" s="492"/>
      <c r="V15" s="493"/>
      <c r="W15" s="423" t="s">
        <v>137</v>
      </c>
      <c r="X15" s="424"/>
      <c r="Y15" s="424"/>
      <c r="Z15" s="424"/>
      <c r="AA15" s="424"/>
      <c r="AB15" s="414"/>
      <c r="AC15" s="458">
        <v>4191</v>
      </c>
      <c r="AD15" s="459"/>
      <c r="AE15" s="459"/>
      <c r="AF15" s="459"/>
      <c r="AG15" s="501"/>
      <c r="AH15" s="458">
        <v>4276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3816631</v>
      </c>
      <c r="BO15" s="371"/>
      <c r="BP15" s="371"/>
      <c r="BQ15" s="371"/>
      <c r="BR15" s="371"/>
      <c r="BS15" s="371"/>
      <c r="BT15" s="371"/>
      <c r="BU15" s="372"/>
      <c r="BV15" s="370">
        <v>3773631</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26.6</v>
      </c>
      <c r="AD16" s="495"/>
      <c r="AE16" s="495"/>
      <c r="AF16" s="495"/>
      <c r="AG16" s="496"/>
      <c r="AH16" s="494">
        <v>25.7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12506770</v>
      </c>
      <c r="BO16" s="408"/>
      <c r="BP16" s="408"/>
      <c r="BQ16" s="408"/>
      <c r="BR16" s="408"/>
      <c r="BS16" s="408"/>
      <c r="BT16" s="408"/>
      <c r="BU16" s="409"/>
      <c r="BV16" s="407">
        <v>12165590</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10156</v>
      </c>
      <c r="AD17" s="459"/>
      <c r="AE17" s="459"/>
      <c r="AF17" s="459"/>
      <c r="AG17" s="501"/>
      <c r="AH17" s="458">
        <v>10657</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4744388</v>
      </c>
      <c r="BO17" s="408"/>
      <c r="BP17" s="408"/>
      <c r="BQ17" s="408"/>
      <c r="BR17" s="408"/>
      <c r="BS17" s="408"/>
      <c r="BT17" s="408"/>
      <c r="BU17" s="409"/>
      <c r="BV17" s="407">
        <v>4688496</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435.34</v>
      </c>
      <c r="M18" s="531"/>
      <c r="N18" s="531"/>
      <c r="O18" s="531"/>
      <c r="P18" s="531"/>
      <c r="Q18" s="531"/>
      <c r="R18" s="532"/>
      <c r="S18" s="532"/>
      <c r="T18" s="532"/>
      <c r="U18" s="532"/>
      <c r="V18" s="533"/>
      <c r="W18" s="425"/>
      <c r="X18" s="426"/>
      <c r="Y18" s="426"/>
      <c r="Z18" s="426"/>
      <c r="AA18" s="426"/>
      <c r="AB18" s="417"/>
      <c r="AC18" s="534">
        <v>64.5</v>
      </c>
      <c r="AD18" s="535"/>
      <c r="AE18" s="535"/>
      <c r="AF18" s="535"/>
      <c r="AG18" s="536"/>
      <c r="AH18" s="534">
        <v>64.2</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13102238</v>
      </c>
      <c r="BO18" s="408"/>
      <c r="BP18" s="408"/>
      <c r="BQ18" s="408"/>
      <c r="BR18" s="408"/>
      <c r="BS18" s="408"/>
      <c r="BT18" s="408"/>
      <c r="BU18" s="409"/>
      <c r="BV18" s="407">
        <v>12935907</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75</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17399210</v>
      </c>
      <c r="BO19" s="408"/>
      <c r="BP19" s="408"/>
      <c r="BQ19" s="408"/>
      <c r="BR19" s="408"/>
      <c r="BS19" s="408"/>
      <c r="BT19" s="408"/>
      <c r="BU19" s="409"/>
      <c r="BV19" s="407">
        <v>17141551</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13343</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29241311</v>
      </c>
      <c r="BO22" s="371"/>
      <c r="BP22" s="371"/>
      <c r="BQ22" s="371"/>
      <c r="BR22" s="371"/>
      <c r="BS22" s="371"/>
      <c r="BT22" s="371"/>
      <c r="BU22" s="372"/>
      <c r="BV22" s="370">
        <v>29949328</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22391872</v>
      </c>
      <c r="BO23" s="408"/>
      <c r="BP23" s="408"/>
      <c r="BQ23" s="408"/>
      <c r="BR23" s="408"/>
      <c r="BS23" s="408"/>
      <c r="BT23" s="408"/>
      <c r="BU23" s="409"/>
      <c r="BV23" s="407">
        <v>23408987</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7800</v>
      </c>
      <c r="R24" s="459"/>
      <c r="S24" s="459"/>
      <c r="T24" s="459"/>
      <c r="U24" s="459"/>
      <c r="V24" s="501"/>
      <c r="W24" s="553"/>
      <c r="X24" s="554"/>
      <c r="Y24" s="555"/>
      <c r="Z24" s="457" t="s">
        <v>162</v>
      </c>
      <c r="AA24" s="437"/>
      <c r="AB24" s="437"/>
      <c r="AC24" s="437"/>
      <c r="AD24" s="437"/>
      <c r="AE24" s="437"/>
      <c r="AF24" s="437"/>
      <c r="AG24" s="438"/>
      <c r="AH24" s="458">
        <v>407</v>
      </c>
      <c r="AI24" s="459"/>
      <c r="AJ24" s="459"/>
      <c r="AK24" s="459"/>
      <c r="AL24" s="501"/>
      <c r="AM24" s="458">
        <v>1286934</v>
      </c>
      <c r="AN24" s="459"/>
      <c r="AO24" s="459"/>
      <c r="AP24" s="459"/>
      <c r="AQ24" s="459"/>
      <c r="AR24" s="501"/>
      <c r="AS24" s="458">
        <v>3162</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23530807</v>
      </c>
      <c r="BO24" s="408"/>
      <c r="BP24" s="408"/>
      <c r="BQ24" s="408"/>
      <c r="BR24" s="408"/>
      <c r="BS24" s="408"/>
      <c r="BT24" s="408"/>
      <c r="BU24" s="409"/>
      <c r="BV24" s="407">
        <v>23578094</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6600</v>
      </c>
      <c r="R25" s="459"/>
      <c r="S25" s="459"/>
      <c r="T25" s="459"/>
      <c r="U25" s="459"/>
      <c r="V25" s="501"/>
      <c r="W25" s="553"/>
      <c r="X25" s="554"/>
      <c r="Y25" s="555"/>
      <c r="Z25" s="457" t="s">
        <v>165</v>
      </c>
      <c r="AA25" s="437"/>
      <c r="AB25" s="437"/>
      <c r="AC25" s="437"/>
      <c r="AD25" s="437"/>
      <c r="AE25" s="437"/>
      <c r="AF25" s="437"/>
      <c r="AG25" s="438"/>
      <c r="AH25" s="458">
        <v>83</v>
      </c>
      <c r="AI25" s="459"/>
      <c r="AJ25" s="459"/>
      <c r="AK25" s="459"/>
      <c r="AL25" s="501"/>
      <c r="AM25" s="458">
        <v>260869</v>
      </c>
      <c r="AN25" s="459"/>
      <c r="AO25" s="459"/>
      <c r="AP25" s="459"/>
      <c r="AQ25" s="459"/>
      <c r="AR25" s="501"/>
      <c r="AS25" s="458">
        <v>3143</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695433</v>
      </c>
      <c r="BO25" s="371"/>
      <c r="BP25" s="371"/>
      <c r="BQ25" s="371"/>
      <c r="BR25" s="371"/>
      <c r="BS25" s="371"/>
      <c r="BT25" s="371"/>
      <c r="BU25" s="372"/>
      <c r="BV25" s="370">
        <v>1171117</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5500</v>
      </c>
      <c r="R26" s="459"/>
      <c r="S26" s="459"/>
      <c r="T26" s="459"/>
      <c r="U26" s="459"/>
      <c r="V26" s="501"/>
      <c r="W26" s="553"/>
      <c r="X26" s="554"/>
      <c r="Y26" s="555"/>
      <c r="Z26" s="457" t="s">
        <v>168</v>
      </c>
      <c r="AA26" s="559"/>
      <c r="AB26" s="559"/>
      <c r="AC26" s="559"/>
      <c r="AD26" s="559"/>
      <c r="AE26" s="559"/>
      <c r="AF26" s="559"/>
      <c r="AG26" s="560"/>
      <c r="AH26" s="458">
        <v>6</v>
      </c>
      <c r="AI26" s="459"/>
      <c r="AJ26" s="459"/>
      <c r="AK26" s="459"/>
      <c r="AL26" s="501"/>
      <c r="AM26" s="458">
        <v>18600</v>
      </c>
      <c r="AN26" s="459"/>
      <c r="AO26" s="459"/>
      <c r="AP26" s="459"/>
      <c r="AQ26" s="459"/>
      <c r="AR26" s="501"/>
      <c r="AS26" s="458">
        <v>3100</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4200</v>
      </c>
      <c r="R27" s="459"/>
      <c r="S27" s="459"/>
      <c r="T27" s="459"/>
      <c r="U27" s="459"/>
      <c r="V27" s="501"/>
      <c r="W27" s="553"/>
      <c r="X27" s="554"/>
      <c r="Y27" s="555"/>
      <c r="Z27" s="457" t="s">
        <v>171</v>
      </c>
      <c r="AA27" s="437"/>
      <c r="AB27" s="437"/>
      <c r="AC27" s="437"/>
      <c r="AD27" s="437"/>
      <c r="AE27" s="437"/>
      <c r="AF27" s="437"/>
      <c r="AG27" s="438"/>
      <c r="AH27" s="458">
        <v>4</v>
      </c>
      <c r="AI27" s="459"/>
      <c r="AJ27" s="459"/>
      <c r="AK27" s="459"/>
      <c r="AL27" s="501"/>
      <c r="AM27" s="458">
        <v>14492</v>
      </c>
      <c r="AN27" s="459"/>
      <c r="AO27" s="459"/>
      <c r="AP27" s="459"/>
      <c r="AQ27" s="459"/>
      <c r="AR27" s="501"/>
      <c r="AS27" s="458">
        <v>3623</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1327896</v>
      </c>
      <c r="BO27" s="527"/>
      <c r="BP27" s="527"/>
      <c r="BQ27" s="527"/>
      <c r="BR27" s="527"/>
      <c r="BS27" s="527"/>
      <c r="BT27" s="527"/>
      <c r="BU27" s="528"/>
      <c r="BV27" s="526">
        <v>1322672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3700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2149333</v>
      </c>
      <c r="BO28" s="371"/>
      <c r="BP28" s="371"/>
      <c r="BQ28" s="371"/>
      <c r="BR28" s="371"/>
      <c r="BS28" s="371"/>
      <c r="BT28" s="371"/>
      <c r="BU28" s="372"/>
      <c r="BV28" s="370">
        <v>1918861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16</v>
      </c>
      <c r="M29" s="459"/>
      <c r="N29" s="459"/>
      <c r="O29" s="459"/>
      <c r="P29" s="501"/>
      <c r="Q29" s="458">
        <v>3500</v>
      </c>
      <c r="R29" s="459"/>
      <c r="S29" s="459"/>
      <c r="T29" s="459"/>
      <c r="U29" s="459"/>
      <c r="V29" s="501"/>
      <c r="W29" s="556"/>
      <c r="X29" s="557"/>
      <c r="Y29" s="558"/>
      <c r="Z29" s="457" t="s">
        <v>177</v>
      </c>
      <c r="AA29" s="437"/>
      <c r="AB29" s="437"/>
      <c r="AC29" s="437"/>
      <c r="AD29" s="437"/>
      <c r="AE29" s="437"/>
      <c r="AF29" s="437"/>
      <c r="AG29" s="438"/>
      <c r="AH29" s="458">
        <v>411</v>
      </c>
      <c r="AI29" s="459"/>
      <c r="AJ29" s="459"/>
      <c r="AK29" s="459"/>
      <c r="AL29" s="501"/>
      <c r="AM29" s="458">
        <v>1301426</v>
      </c>
      <c r="AN29" s="459"/>
      <c r="AO29" s="459"/>
      <c r="AP29" s="459"/>
      <c r="AQ29" s="459"/>
      <c r="AR29" s="501"/>
      <c r="AS29" s="458">
        <v>3166</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439642</v>
      </c>
      <c r="BO29" s="408"/>
      <c r="BP29" s="408"/>
      <c r="BQ29" s="408"/>
      <c r="BR29" s="408"/>
      <c r="BS29" s="408"/>
      <c r="BT29" s="408"/>
      <c r="BU29" s="409"/>
      <c r="BV29" s="407">
        <v>899160</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98.8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2574278</v>
      </c>
      <c r="BO30" s="527"/>
      <c r="BP30" s="527"/>
      <c r="BQ30" s="527"/>
      <c r="BR30" s="527"/>
      <c r="BS30" s="527"/>
      <c r="BT30" s="527"/>
      <c r="BU30" s="528"/>
      <c r="BV30" s="526">
        <v>2634252</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4</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8</v>
      </c>
      <c r="AN34" s="597"/>
      <c r="AO34" s="598" t="str">
        <f>IF('各会計、関係団体の財政状況及び健全化判断比率'!B32="","",'各会計、関係団体の財政状況及び健全化判断比率'!B32)</f>
        <v>大田市水道事業会計</v>
      </c>
      <c r="AP34" s="598"/>
      <c r="AQ34" s="598"/>
      <c r="AR34" s="598"/>
      <c r="AS34" s="598"/>
      <c r="AT34" s="598"/>
      <c r="AU34" s="598"/>
      <c r="AV34" s="598"/>
      <c r="AW34" s="598"/>
      <c r="AX34" s="598"/>
      <c r="AY34" s="598"/>
      <c r="AZ34" s="598"/>
      <c r="BA34" s="598"/>
      <c r="BB34" s="598"/>
      <c r="BC34" s="598"/>
      <c r="BD34" s="169"/>
      <c r="BE34" s="597">
        <f>IF(BG34="","",MAX(C34:D43,U34:V43,AM34:AN43)+1)</f>
        <v>11</v>
      </c>
      <c r="BF34" s="597"/>
      <c r="BG34" s="598" t="str">
        <f>IF('各会計、関係団体の財政状況及び健全化判断比率'!B35="","",'各会計、関係団体の財政状況及び健全化判断比率'!B35)</f>
        <v>大田市駅周辺土地区画整理事業特別会計</v>
      </c>
      <c r="BH34" s="598"/>
      <c r="BI34" s="598"/>
      <c r="BJ34" s="598"/>
      <c r="BK34" s="598"/>
      <c r="BL34" s="598"/>
      <c r="BM34" s="598"/>
      <c r="BN34" s="598"/>
      <c r="BO34" s="598"/>
      <c r="BP34" s="598"/>
      <c r="BQ34" s="598"/>
      <c r="BR34" s="598"/>
      <c r="BS34" s="598"/>
      <c r="BT34" s="598"/>
      <c r="BU34" s="598"/>
      <c r="BV34" s="169"/>
      <c r="BW34" s="597">
        <f>IF(BY34="","",MAX(C34:D43,U34:V43,AM34:AN43,BE34:BF43)+1)</f>
        <v>12</v>
      </c>
      <c r="BX34" s="597"/>
      <c r="BY34" s="598" t="str">
        <f>IF('各会計、関係団体の財政状況及び健全化判断比率'!B68="","",'各会計、関係団体の財政状況及び健全化判断比率'!B68)</f>
        <v>島根県市町村総合事務組合</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（公財）大田市体育・公園・文化事業団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簡易給水施設事業特別会計</v>
      </c>
      <c r="F35" s="598"/>
      <c r="G35" s="598"/>
      <c r="H35" s="598"/>
      <c r="I35" s="598"/>
      <c r="J35" s="598"/>
      <c r="K35" s="598"/>
      <c r="L35" s="598"/>
      <c r="M35" s="598"/>
      <c r="N35" s="598"/>
      <c r="O35" s="598"/>
      <c r="P35" s="598"/>
      <c r="Q35" s="598"/>
      <c r="R35" s="598"/>
      <c r="S35" s="598"/>
      <c r="T35" s="169"/>
      <c r="U35" s="597">
        <f>IF(W35="","",U34+1)</f>
        <v>5</v>
      </c>
      <c r="V35" s="597"/>
      <c r="W35" s="598" t="str">
        <f>IF('各会計、関係団体の財政状況及び健全化判断比率'!B29="","",'各会計、関係団体の財政状況及び健全化判断比率'!B29)</f>
        <v>国民健康保険診療所事業特別会計</v>
      </c>
      <c r="X35" s="598"/>
      <c r="Y35" s="598"/>
      <c r="Z35" s="598"/>
      <c r="AA35" s="598"/>
      <c r="AB35" s="598"/>
      <c r="AC35" s="598"/>
      <c r="AD35" s="598"/>
      <c r="AE35" s="598"/>
      <c r="AF35" s="598"/>
      <c r="AG35" s="598"/>
      <c r="AH35" s="598"/>
      <c r="AI35" s="598"/>
      <c r="AJ35" s="598"/>
      <c r="AK35" s="598"/>
      <c r="AL35" s="169"/>
      <c r="AM35" s="597">
        <f t="shared" ref="AM35:AM43" si="0">IF(AO35="","",AM34+1)</f>
        <v>9</v>
      </c>
      <c r="AN35" s="597"/>
      <c r="AO35" s="598" t="str">
        <f>IF('各会計、関係団体の財政状況及び健全化判断比率'!B33="","",'各会計、関係団体の財政状況及び健全化判断比率'!B33)</f>
        <v>大田市病院事業会計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13</v>
      </c>
      <c r="BX35" s="597"/>
      <c r="BY35" s="598" t="str">
        <f>IF('各会計、関係団体の財政状況及び健全化判断比率'!B69="","",'各会計、関係団体の財政状況及び健全化判断比率'!B69)</f>
        <v>島根県後期高齢者医療広域連合（一般会計）</v>
      </c>
      <c r="BZ35" s="598"/>
      <c r="CA35" s="598"/>
      <c r="CB35" s="598"/>
      <c r="CC35" s="598"/>
      <c r="CD35" s="598"/>
      <c r="CE35" s="598"/>
      <c r="CF35" s="598"/>
      <c r="CG35" s="598"/>
      <c r="CH35" s="598"/>
      <c r="CI35" s="598"/>
      <c r="CJ35" s="598"/>
      <c r="CK35" s="598"/>
      <c r="CL35" s="598"/>
      <c r="CM35" s="598"/>
      <c r="CN35" s="169"/>
      <c r="CO35" s="597">
        <f t="shared" ref="CO35:CO43" si="3">IF(CQ35="","",CO34+1)</f>
        <v>16</v>
      </c>
      <c r="CP35" s="597"/>
      <c r="CQ35" s="598" t="str">
        <f>IF('各会計、関係団体の財政状況及び健全化判断比率'!BS8="","",'各会計、関係団体の財政状況及び健全化判断比率'!BS8)</f>
        <v>（株）大田ふるさとセンター</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f>IF(E36="","",C35+1)</f>
        <v>3</v>
      </c>
      <c r="D36" s="597"/>
      <c r="E36" s="598" t="str">
        <f>IF('各会計、関係団体の財政状況及び健全化判断比率'!B9="","",'各会計、関係団体の財政状況及び健全化判断比率'!B9)</f>
        <v>大田市駅周辺土地区画整理事業特別会計（普通会計）</v>
      </c>
      <c r="F36" s="598"/>
      <c r="G36" s="598"/>
      <c r="H36" s="598"/>
      <c r="I36" s="598"/>
      <c r="J36" s="598"/>
      <c r="K36" s="598"/>
      <c r="L36" s="598"/>
      <c r="M36" s="598"/>
      <c r="N36" s="598"/>
      <c r="O36" s="598"/>
      <c r="P36" s="598"/>
      <c r="Q36" s="598"/>
      <c r="R36" s="598"/>
      <c r="S36" s="598"/>
      <c r="T36" s="169"/>
      <c r="U36" s="597">
        <f t="shared" ref="U36:U43" si="4">IF(W36="","",U35+1)</f>
        <v>6</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f t="shared" si="0"/>
        <v>10</v>
      </c>
      <c r="AN36" s="597"/>
      <c r="AO36" s="598" t="str">
        <f>IF('各会計、関係団体の財政状況及び健全化判断比率'!B34="","",'各会計、関係団体の財政状況及び健全化判断比率'!B34)</f>
        <v>大田市下水道事業会計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14</v>
      </c>
      <c r="BX36" s="597"/>
      <c r="BY36" s="598" t="str">
        <f>IF('各会計、関係団体の財政状況及び健全化判断比率'!B70="","",'各会計、関係団体の財政状況及び健全化判断比率'!B70)</f>
        <v>島根県後期高齢者医療広域連合（後期高齢者医療事業特別会計）</v>
      </c>
      <c r="BZ36" s="598"/>
      <c r="CA36" s="598"/>
      <c r="CB36" s="598"/>
      <c r="CC36" s="598"/>
      <c r="CD36" s="598"/>
      <c r="CE36" s="598"/>
      <c r="CF36" s="598"/>
      <c r="CG36" s="598"/>
      <c r="CH36" s="598"/>
      <c r="CI36" s="598"/>
      <c r="CJ36" s="598"/>
      <c r="CK36" s="598"/>
      <c r="CL36" s="598"/>
      <c r="CM36" s="598"/>
      <c r="CN36" s="169"/>
      <c r="CO36" s="597">
        <f t="shared" si="3"/>
        <v>17</v>
      </c>
      <c r="CP36" s="597"/>
      <c r="CQ36" s="598" t="str">
        <f>IF('各会計、関係団体の財政状況及び健全化判断比率'!BS9="","",'各会計、関係団体の財政状況及び健全化判断比率'!BS9)</f>
        <v>（公財）シルバーランド振興事業団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7</v>
      </c>
      <c r="V37" s="597"/>
      <c r="W37" s="598" t="str">
        <f>IF('各会計、関係団体の財政状況及び健全化判断比率'!B31="","",'各会計、関係団体の財政状況及び健全化判断比率'!B31)</f>
        <v>介護保険事業特別会計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m4tx0p0jJHM9MjJvm+0JP16/B3o4Nu/TrYaR5sAFfvjyqCmg2BCZQyvDiB4VgHwj4HfPdr4lkX7SlLJKq2XVyA==" saltValue="YvKoXy1y2p9k5m8qcCKaD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topLeftCell="A16" zoomScale="70" zoomScaleNormal="7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15">
      <c r="A34" s="22"/>
      <c r="B34" s="31"/>
      <c r="C34" s="1151" t="s">
        <v>537</v>
      </c>
      <c r="D34" s="1151"/>
      <c r="E34" s="1152"/>
      <c r="F34" s="32">
        <v>2.36</v>
      </c>
      <c r="G34" s="33">
        <v>6.31</v>
      </c>
      <c r="H34" s="33">
        <v>9.51</v>
      </c>
      <c r="I34" s="33">
        <v>7.77</v>
      </c>
      <c r="J34" s="34">
        <v>3.85</v>
      </c>
      <c r="K34" s="22"/>
      <c r="L34" s="22"/>
      <c r="M34" s="22"/>
      <c r="N34" s="22"/>
      <c r="O34" s="22"/>
      <c r="P34" s="22"/>
    </row>
    <row r="35" spans="1:16" ht="39" customHeight="1" x14ac:dyDescent="0.15">
      <c r="A35" s="22"/>
      <c r="B35" s="35"/>
      <c r="C35" s="1145" t="s">
        <v>538</v>
      </c>
      <c r="D35" s="1146"/>
      <c r="E35" s="1147"/>
      <c r="F35" s="36">
        <v>2.1800000000000002</v>
      </c>
      <c r="G35" s="37">
        <v>6.04</v>
      </c>
      <c r="H35" s="37">
        <v>4.47</v>
      </c>
      <c r="I35" s="37">
        <v>3.45</v>
      </c>
      <c r="J35" s="38">
        <v>3.1</v>
      </c>
      <c r="K35" s="22"/>
      <c r="L35" s="22"/>
      <c r="M35" s="22"/>
      <c r="N35" s="22"/>
      <c r="O35" s="22"/>
      <c r="P35" s="22"/>
    </row>
    <row r="36" spans="1:16" ht="39" customHeight="1" x14ac:dyDescent="0.15">
      <c r="A36" s="22"/>
      <c r="B36" s="35"/>
      <c r="C36" s="1145" t="s">
        <v>539</v>
      </c>
      <c r="D36" s="1146"/>
      <c r="E36" s="1147"/>
      <c r="F36" s="36">
        <v>4.3600000000000003</v>
      </c>
      <c r="G36" s="37">
        <v>4.1399999999999997</v>
      </c>
      <c r="H36" s="37">
        <v>3.95</v>
      </c>
      <c r="I36" s="37">
        <v>3.33</v>
      </c>
      <c r="J36" s="38">
        <v>2.4300000000000002</v>
      </c>
      <c r="K36" s="22"/>
      <c r="L36" s="22"/>
      <c r="M36" s="22"/>
      <c r="N36" s="22"/>
      <c r="O36" s="22"/>
      <c r="P36" s="22"/>
    </row>
    <row r="37" spans="1:16" ht="39" customHeight="1" x14ac:dyDescent="0.15">
      <c r="A37" s="22"/>
      <c r="B37" s="35"/>
      <c r="C37" s="1145" t="s">
        <v>540</v>
      </c>
      <c r="D37" s="1146"/>
      <c r="E37" s="1147"/>
      <c r="F37" s="36">
        <v>0.48</v>
      </c>
      <c r="G37" s="37">
        <v>0.52</v>
      </c>
      <c r="H37" s="37">
        <v>1.39</v>
      </c>
      <c r="I37" s="37">
        <v>1.98</v>
      </c>
      <c r="J37" s="38">
        <v>2.38</v>
      </c>
      <c r="K37" s="22"/>
      <c r="L37" s="22"/>
      <c r="M37" s="22"/>
      <c r="N37" s="22"/>
      <c r="O37" s="22"/>
      <c r="P37" s="22"/>
    </row>
    <row r="38" spans="1:16" ht="39" customHeight="1" x14ac:dyDescent="0.15">
      <c r="A38" s="22"/>
      <c r="B38" s="35"/>
      <c r="C38" s="1145" t="s">
        <v>541</v>
      </c>
      <c r="D38" s="1146"/>
      <c r="E38" s="1147"/>
      <c r="F38" s="36">
        <v>0.41</v>
      </c>
      <c r="G38" s="37">
        <v>0.87</v>
      </c>
      <c r="H38" s="37">
        <v>1.67</v>
      </c>
      <c r="I38" s="37">
        <v>1.1599999999999999</v>
      </c>
      <c r="J38" s="38">
        <v>1.21</v>
      </c>
      <c r="K38" s="22"/>
      <c r="L38" s="22"/>
      <c r="M38" s="22"/>
      <c r="N38" s="22"/>
      <c r="O38" s="22"/>
      <c r="P38" s="22"/>
    </row>
    <row r="39" spans="1:16" ht="39" customHeight="1" x14ac:dyDescent="0.15">
      <c r="A39" s="22"/>
      <c r="B39" s="35"/>
      <c r="C39" s="1145" t="s">
        <v>542</v>
      </c>
      <c r="D39" s="1146"/>
      <c r="E39" s="1147"/>
      <c r="F39" s="36">
        <v>0.45</v>
      </c>
      <c r="G39" s="37">
        <v>0.42</v>
      </c>
      <c r="H39" s="37">
        <v>0.53</v>
      </c>
      <c r="I39" s="37">
        <v>0.44</v>
      </c>
      <c r="J39" s="38">
        <v>0.48</v>
      </c>
      <c r="K39" s="22"/>
      <c r="L39" s="22"/>
      <c r="M39" s="22"/>
      <c r="N39" s="22"/>
      <c r="O39" s="22"/>
      <c r="P39" s="22"/>
    </row>
    <row r="40" spans="1:16" ht="39" customHeight="1" x14ac:dyDescent="0.15">
      <c r="A40" s="22"/>
      <c r="B40" s="35"/>
      <c r="C40" s="1145" t="s">
        <v>543</v>
      </c>
      <c r="D40" s="1146"/>
      <c r="E40" s="1147"/>
      <c r="F40" s="36">
        <v>0.06</v>
      </c>
      <c r="G40" s="37">
        <v>0.06</v>
      </c>
      <c r="H40" s="37">
        <v>7.0000000000000007E-2</v>
      </c>
      <c r="I40" s="37">
        <v>0.08</v>
      </c>
      <c r="J40" s="38">
        <v>0.09</v>
      </c>
      <c r="K40" s="22"/>
      <c r="L40" s="22"/>
      <c r="M40" s="22"/>
      <c r="N40" s="22"/>
      <c r="O40" s="22"/>
      <c r="P40" s="22"/>
    </row>
    <row r="41" spans="1:16" ht="39" customHeight="1" x14ac:dyDescent="0.15">
      <c r="A41" s="22"/>
      <c r="B41" s="35"/>
      <c r="C41" s="1145" t="s">
        <v>544</v>
      </c>
      <c r="D41" s="1146"/>
      <c r="E41" s="1147"/>
      <c r="F41" s="36">
        <v>0</v>
      </c>
      <c r="G41" s="37">
        <v>0</v>
      </c>
      <c r="H41" s="37">
        <v>0</v>
      </c>
      <c r="I41" s="37">
        <v>0</v>
      </c>
      <c r="J41" s="38">
        <v>0</v>
      </c>
      <c r="K41" s="22"/>
      <c r="L41" s="22"/>
      <c r="M41" s="22"/>
      <c r="N41" s="22"/>
      <c r="O41" s="22"/>
      <c r="P41" s="22"/>
    </row>
    <row r="42" spans="1:16" ht="39" customHeight="1" x14ac:dyDescent="0.15">
      <c r="A42" s="22"/>
      <c r="B42" s="39"/>
      <c r="C42" s="1145" t="s">
        <v>545</v>
      </c>
      <c r="D42" s="1146"/>
      <c r="E42" s="1147"/>
      <c r="F42" s="36" t="s">
        <v>492</v>
      </c>
      <c r="G42" s="37" t="s">
        <v>492</v>
      </c>
      <c r="H42" s="37" t="s">
        <v>492</v>
      </c>
      <c r="I42" s="37" t="s">
        <v>492</v>
      </c>
      <c r="J42" s="38" t="s">
        <v>492</v>
      </c>
      <c r="K42" s="22"/>
      <c r="L42" s="22"/>
      <c r="M42" s="22"/>
      <c r="N42" s="22"/>
      <c r="O42" s="22"/>
      <c r="P42" s="22"/>
    </row>
    <row r="43" spans="1:16" ht="39" customHeight="1" thickBot="1" x14ac:dyDescent="0.2">
      <c r="A43" s="22"/>
      <c r="B43" s="40"/>
      <c r="C43" s="1148" t="s">
        <v>546</v>
      </c>
      <c r="D43" s="1149"/>
      <c r="E43" s="1150"/>
      <c r="F43" s="41">
        <v>0</v>
      </c>
      <c r="G43" s="42">
        <v>0.01</v>
      </c>
      <c r="H43" s="42">
        <v>0</v>
      </c>
      <c r="I43" s="42">
        <v>0.57999999999999996</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EQg2aqKWfNp79nl5+S7bgcB39Jf8VnVtVMhDV+9qoXUmMZ75mIohWSc51yFOLr9GT2lfNSZtpe32ZOQ3OVlD1g==" saltValue="1faLopnuaZdTXp2wfsaLT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6"/>
  <sheetViews>
    <sheetView topLeftCell="A14" zoomScale="70" zoomScaleNormal="70"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3307</v>
      </c>
      <c r="L45" s="60">
        <v>3236</v>
      </c>
      <c r="M45" s="60">
        <v>3037</v>
      </c>
      <c r="N45" s="60">
        <v>2983</v>
      </c>
      <c r="O45" s="61">
        <v>2899</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492</v>
      </c>
      <c r="L46" s="64" t="s">
        <v>492</v>
      </c>
      <c r="M46" s="64" t="s">
        <v>492</v>
      </c>
      <c r="N46" s="64" t="s">
        <v>492</v>
      </c>
      <c r="O46" s="65" t="s">
        <v>492</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492</v>
      </c>
      <c r="L47" s="64" t="s">
        <v>492</v>
      </c>
      <c r="M47" s="64" t="s">
        <v>492</v>
      </c>
      <c r="N47" s="64" t="s">
        <v>492</v>
      </c>
      <c r="O47" s="65" t="s">
        <v>492</v>
      </c>
      <c r="P47" s="48"/>
      <c r="Q47" s="48"/>
      <c r="R47" s="48"/>
      <c r="S47" s="48"/>
      <c r="T47" s="48"/>
      <c r="U47" s="48"/>
    </row>
    <row r="48" spans="1:21" ht="30.75" customHeight="1" x14ac:dyDescent="0.15">
      <c r="A48" s="48"/>
      <c r="B48" s="1155"/>
      <c r="C48" s="1156"/>
      <c r="D48" s="62"/>
      <c r="E48" s="1161" t="s">
        <v>13</v>
      </c>
      <c r="F48" s="1161"/>
      <c r="G48" s="1161"/>
      <c r="H48" s="1161"/>
      <c r="I48" s="1161"/>
      <c r="J48" s="1162"/>
      <c r="K48" s="63">
        <v>661</v>
      </c>
      <c r="L48" s="64">
        <v>744</v>
      </c>
      <c r="M48" s="64">
        <v>695</v>
      </c>
      <c r="N48" s="64">
        <v>673</v>
      </c>
      <c r="O48" s="65">
        <v>726</v>
      </c>
      <c r="P48" s="48"/>
      <c r="Q48" s="48"/>
      <c r="R48" s="48"/>
      <c r="S48" s="48"/>
      <c r="T48" s="48"/>
      <c r="U48" s="48"/>
    </row>
    <row r="49" spans="1:21" ht="30.75" customHeight="1" x14ac:dyDescent="0.15">
      <c r="A49" s="48"/>
      <c r="B49" s="1155"/>
      <c r="C49" s="1156"/>
      <c r="D49" s="62"/>
      <c r="E49" s="1161" t="s">
        <v>14</v>
      </c>
      <c r="F49" s="1161"/>
      <c r="G49" s="1161"/>
      <c r="H49" s="1161"/>
      <c r="I49" s="1161"/>
      <c r="J49" s="1162"/>
      <c r="K49" s="63" t="s">
        <v>492</v>
      </c>
      <c r="L49" s="64" t="s">
        <v>492</v>
      </c>
      <c r="M49" s="64" t="s">
        <v>492</v>
      </c>
      <c r="N49" s="64" t="s">
        <v>492</v>
      </c>
      <c r="O49" s="65" t="s">
        <v>492</v>
      </c>
      <c r="P49" s="48"/>
      <c r="Q49" s="48"/>
      <c r="R49" s="48"/>
      <c r="S49" s="48"/>
      <c r="T49" s="48"/>
      <c r="U49" s="48"/>
    </row>
    <row r="50" spans="1:21" ht="30.75" customHeight="1" x14ac:dyDescent="0.15">
      <c r="A50" s="48"/>
      <c r="B50" s="1155"/>
      <c r="C50" s="1156"/>
      <c r="D50" s="62"/>
      <c r="E50" s="1161" t="s">
        <v>15</v>
      </c>
      <c r="F50" s="1161"/>
      <c r="G50" s="1161"/>
      <c r="H50" s="1161"/>
      <c r="I50" s="1161"/>
      <c r="J50" s="1162"/>
      <c r="K50" s="63">
        <v>130</v>
      </c>
      <c r="L50" s="64">
        <v>132</v>
      </c>
      <c r="M50" s="64">
        <v>17</v>
      </c>
      <c r="N50" s="64">
        <v>6</v>
      </c>
      <c r="O50" s="65">
        <v>6</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492</v>
      </c>
      <c r="L51" s="64">
        <v>0</v>
      </c>
      <c r="M51" s="64" t="s">
        <v>492</v>
      </c>
      <c r="N51" s="64" t="s">
        <v>492</v>
      </c>
      <c r="O51" s="65" t="s">
        <v>492</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2930</v>
      </c>
      <c r="L52" s="64">
        <v>2811</v>
      </c>
      <c r="M52" s="64">
        <v>2618</v>
      </c>
      <c r="N52" s="64">
        <v>2596</v>
      </c>
      <c r="O52" s="65">
        <v>2630</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1168</v>
      </c>
      <c r="L53" s="69">
        <v>1301</v>
      </c>
      <c r="M53" s="69">
        <v>1131</v>
      </c>
      <c r="N53" s="69">
        <v>1066</v>
      </c>
      <c r="O53" s="70">
        <v>1001</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row r="65" ht="12.6" hidden="1" customHeight="1" x14ac:dyDescent="0.15"/>
    <row r="66" ht="12.6" hidden="1" customHeight="1" x14ac:dyDescent="0.15"/>
  </sheetData>
  <sheetProtection algorithmName="SHA-512" hashValue="FaIn2CAT56S3i5pPWeOWgUC4ojqDmS+GlLDTGJc758ddlVIxUCZcAsJZWhe5anzxmw2F3WP7OFXzMSXarg1LNQ==" saltValue="wOhJzNYTSyAzYv5ncj2Tc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9"/>
  <sheetViews>
    <sheetView topLeftCell="A20" zoomScale="70" zoomScaleNormal="7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530</v>
      </c>
      <c r="J40" s="103" t="s">
        <v>531</v>
      </c>
      <c r="K40" s="103" t="s">
        <v>532</v>
      </c>
      <c r="L40" s="103" t="s">
        <v>533</v>
      </c>
      <c r="M40" s="104" t="s">
        <v>534</v>
      </c>
    </row>
    <row r="41" spans="2:13" ht="27.75" customHeight="1" x14ac:dyDescent="0.15">
      <c r="B41" s="1184" t="s">
        <v>30</v>
      </c>
      <c r="C41" s="1185"/>
      <c r="D41" s="105"/>
      <c r="E41" s="1190" t="s">
        <v>31</v>
      </c>
      <c r="F41" s="1190"/>
      <c r="G41" s="1190"/>
      <c r="H41" s="1191"/>
      <c r="I41" s="343">
        <v>31149</v>
      </c>
      <c r="J41" s="344">
        <v>32053</v>
      </c>
      <c r="K41" s="344">
        <v>31125</v>
      </c>
      <c r="L41" s="344">
        <v>29949</v>
      </c>
      <c r="M41" s="345">
        <v>29241</v>
      </c>
    </row>
    <row r="42" spans="2:13" ht="27.75" customHeight="1" x14ac:dyDescent="0.15">
      <c r="B42" s="1186"/>
      <c r="C42" s="1187"/>
      <c r="D42" s="106"/>
      <c r="E42" s="1192" t="s">
        <v>32</v>
      </c>
      <c r="F42" s="1192"/>
      <c r="G42" s="1192"/>
      <c r="H42" s="1193"/>
      <c r="I42" s="346">
        <v>320</v>
      </c>
      <c r="J42" s="347">
        <v>44</v>
      </c>
      <c r="K42" s="347">
        <v>27</v>
      </c>
      <c r="L42" s="347">
        <v>16</v>
      </c>
      <c r="M42" s="348">
        <v>3</v>
      </c>
    </row>
    <row r="43" spans="2:13" ht="27.75" customHeight="1" x14ac:dyDescent="0.15">
      <c r="B43" s="1186"/>
      <c r="C43" s="1187"/>
      <c r="D43" s="106"/>
      <c r="E43" s="1192" t="s">
        <v>33</v>
      </c>
      <c r="F43" s="1192"/>
      <c r="G43" s="1192"/>
      <c r="H43" s="1193"/>
      <c r="I43" s="346">
        <v>12627</v>
      </c>
      <c r="J43" s="347">
        <v>12867</v>
      </c>
      <c r="K43" s="347">
        <v>13524</v>
      </c>
      <c r="L43" s="347">
        <v>14262</v>
      </c>
      <c r="M43" s="348">
        <v>15188</v>
      </c>
    </row>
    <row r="44" spans="2:13" ht="27.75" customHeight="1" x14ac:dyDescent="0.15">
      <c r="B44" s="1186"/>
      <c r="C44" s="1187"/>
      <c r="D44" s="106"/>
      <c r="E44" s="1192" t="s">
        <v>34</v>
      </c>
      <c r="F44" s="1192"/>
      <c r="G44" s="1192"/>
      <c r="H44" s="1193"/>
      <c r="I44" s="346" t="s">
        <v>492</v>
      </c>
      <c r="J44" s="347" t="s">
        <v>492</v>
      </c>
      <c r="K44" s="347" t="s">
        <v>492</v>
      </c>
      <c r="L44" s="347" t="s">
        <v>492</v>
      </c>
      <c r="M44" s="348" t="s">
        <v>492</v>
      </c>
    </row>
    <row r="45" spans="2:13" ht="27.75" customHeight="1" x14ac:dyDescent="0.15">
      <c r="B45" s="1186"/>
      <c r="C45" s="1187"/>
      <c r="D45" s="106"/>
      <c r="E45" s="1192" t="s">
        <v>35</v>
      </c>
      <c r="F45" s="1192"/>
      <c r="G45" s="1192"/>
      <c r="H45" s="1193"/>
      <c r="I45" s="346">
        <v>3980</v>
      </c>
      <c r="J45" s="347">
        <v>3904</v>
      </c>
      <c r="K45" s="347">
        <v>3831</v>
      </c>
      <c r="L45" s="347">
        <v>3409</v>
      </c>
      <c r="M45" s="348">
        <v>3511</v>
      </c>
    </row>
    <row r="46" spans="2:13" ht="27.75" customHeight="1" x14ac:dyDescent="0.15">
      <c r="B46" s="1186"/>
      <c r="C46" s="1187"/>
      <c r="D46" s="107"/>
      <c r="E46" s="1192" t="s">
        <v>36</v>
      </c>
      <c r="F46" s="1192"/>
      <c r="G46" s="1192"/>
      <c r="H46" s="1193"/>
      <c r="I46" s="346" t="s">
        <v>492</v>
      </c>
      <c r="J46" s="347" t="s">
        <v>492</v>
      </c>
      <c r="K46" s="347" t="s">
        <v>492</v>
      </c>
      <c r="L46" s="347" t="s">
        <v>492</v>
      </c>
      <c r="M46" s="348" t="s">
        <v>492</v>
      </c>
    </row>
    <row r="47" spans="2:13" ht="27.75" customHeight="1" x14ac:dyDescent="0.15">
      <c r="B47" s="1186"/>
      <c r="C47" s="1187"/>
      <c r="D47" s="108"/>
      <c r="E47" s="1194" t="s">
        <v>37</v>
      </c>
      <c r="F47" s="1195"/>
      <c r="G47" s="1195"/>
      <c r="H47" s="1196"/>
      <c r="I47" s="346" t="s">
        <v>492</v>
      </c>
      <c r="J47" s="347" t="s">
        <v>492</v>
      </c>
      <c r="K47" s="347" t="s">
        <v>492</v>
      </c>
      <c r="L47" s="347" t="s">
        <v>492</v>
      </c>
      <c r="M47" s="348" t="s">
        <v>492</v>
      </c>
    </row>
    <row r="48" spans="2:13" ht="27.75" customHeight="1" x14ac:dyDescent="0.15">
      <c r="B48" s="1186"/>
      <c r="C48" s="1187"/>
      <c r="D48" s="106"/>
      <c r="E48" s="1192" t="s">
        <v>38</v>
      </c>
      <c r="F48" s="1192"/>
      <c r="G48" s="1192"/>
      <c r="H48" s="1193"/>
      <c r="I48" s="346" t="s">
        <v>492</v>
      </c>
      <c r="J48" s="347" t="s">
        <v>492</v>
      </c>
      <c r="K48" s="347" t="s">
        <v>492</v>
      </c>
      <c r="L48" s="347" t="s">
        <v>492</v>
      </c>
      <c r="M48" s="348" t="s">
        <v>492</v>
      </c>
    </row>
    <row r="49" spans="2:13" ht="27.75" customHeight="1" x14ac:dyDescent="0.15">
      <c r="B49" s="1188"/>
      <c r="C49" s="1189"/>
      <c r="D49" s="106"/>
      <c r="E49" s="1192" t="s">
        <v>39</v>
      </c>
      <c r="F49" s="1192"/>
      <c r="G49" s="1192"/>
      <c r="H49" s="1193"/>
      <c r="I49" s="346" t="s">
        <v>492</v>
      </c>
      <c r="J49" s="347" t="s">
        <v>492</v>
      </c>
      <c r="K49" s="347" t="s">
        <v>492</v>
      </c>
      <c r="L49" s="347" t="s">
        <v>492</v>
      </c>
      <c r="M49" s="348" t="s">
        <v>492</v>
      </c>
    </row>
    <row r="50" spans="2:13" ht="27.75" customHeight="1" x14ac:dyDescent="0.15">
      <c r="B50" s="1197" t="s">
        <v>40</v>
      </c>
      <c r="C50" s="1198"/>
      <c r="D50" s="109"/>
      <c r="E50" s="1192" t="s">
        <v>41</v>
      </c>
      <c r="F50" s="1192"/>
      <c r="G50" s="1192"/>
      <c r="H50" s="1193"/>
      <c r="I50" s="346">
        <v>4336</v>
      </c>
      <c r="J50" s="347">
        <v>4470</v>
      </c>
      <c r="K50" s="347">
        <v>4973</v>
      </c>
      <c r="L50" s="347">
        <v>5150</v>
      </c>
      <c r="M50" s="348">
        <v>5031</v>
      </c>
    </row>
    <row r="51" spans="2:13" ht="27.75" customHeight="1" x14ac:dyDescent="0.15">
      <c r="B51" s="1186"/>
      <c r="C51" s="1187"/>
      <c r="D51" s="106"/>
      <c r="E51" s="1192" t="s">
        <v>42</v>
      </c>
      <c r="F51" s="1192"/>
      <c r="G51" s="1192"/>
      <c r="H51" s="1193"/>
      <c r="I51" s="346">
        <v>1468</v>
      </c>
      <c r="J51" s="347">
        <v>1635</v>
      </c>
      <c r="K51" s="347">
        <v>1957</v>
      </c>
      <c r="L51" s="347">
        <v>2090</v>
      </c>
      <c r="M51" s="348">
        <v>2228</v>
      </c>
    </row>
    <row r="52" spans="2:13" ht="27.75" customHeight="1" x14ac:dyDescent="0.15">
      <c r="B52" s="1188"/>
      <c r="C52" s="1189"/>
      <c r="D52" s="106"/>
      <c r="E52" s="1192" t="s">
        <v>43</v>
      </c>
      <c r="F52" s="1192"/>
      <c r="G52" s="1192"/>
      <c r="H52" s="1193"/>
      <c r="I52" s="346">
        <v>32988</v>
      </c>
      <c r="J52" s="347">
        <v>33049</v>
      </c>
      <c r="K52" s="347">
        <v>34318</v>
      </c>
      <c r="L52" s="347">
        <v>33412</v>
      </c>
      <c r="M52" s="348">
        <v>31495</v>
      </c>
    </row>
    <row r="53" spans="2:13" ht="27.75" customHeight="1" thickBot="1" x14ac:dyDescent="0.2">
      <c r="B53" s="1199" t="s">
        <v>19</v>
      </c>
      <c r="C53" s="1200"/>
      <c r="D53" s="110"/>
      <c r="E53" s="1201" t="s">
        <v>44</v>
      </c>
      <c r="F53" s="1201"/>
      <c r="G53" s="1201"/>
      <c r="H53" s="1202"/>
      <c r="I53" s="349">
        <v>9283</v>
      </c>
      <c r="J53" s="350">
        <v>9714</v>
      </c>
      <c r="K53" s="350">
        <v>7260</v>
      </c>
      <c r="L53" s="350">
        <v>6984</v>
      </c>
      <c r="M53" s="351">
        <v>9189</v>
      </c>
    </row>
    <row r="54" spans="2:13" ht="27.75" customHeight="1" x14ac:dyDescent="0.15">
      <c r="B54" s="111"/>
      <c r="C54" s="112"/>
      <c r="D54" s="112"/>
      <c r="E54" s="113"/>
      <c r="F54" s="113"/>
      <c r="G54" s="113"/>
      <c r="H54" s="113"/>
      <c r="I54" s="114"/>
      <c r="J54" s="114"/>
      <c r="K54" s="114"/>
      <c r="L54" s="114"/>
      <c r="M54" s="114"/>
    </row>
    <row r="55" spans="2:13" x14ac:dyDescent="0.15"/>
    <row r="56" spans="2:13" ht="13.5" hidden="1" customHeight="1" x14ac:dyDescent="0.15"/>
    <row r="57" spans="2:13" ht="13.5" hidden="1" customHeight="1" x14ac:dyDescent="0.15"/>
    <row r="58" spans="2:13" ht="13.5" hidden="1" customHeight="1" x14ac:dyDescent="0.15"/>
    <row r="59" spans="2:13" ht="13.5" hidden="1" customHeight="1" x14ac:dyDescent="0.15"/>
  </sheetData>
  <sheetProtection algorithmName="SHA-512" hashValue="vYVBnSKZB1IBxkIkSKby8JbNRqPSR5tFNrk8D/xTq20fOcNfYki8f/6ydw9Dcy92ljMx2thgsVHT+86bKBmGNA==" saltValue="gqhMJgPDOo0WZkJTOikxD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topLeftCell="B40" zoomScale="70" zoomScaleNormal="7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532</v>
      </c>
      <c r="G54" s="119" t="s">
        <v>533</v>
      </c>
      <c r="H54" s="120" t="s">
        <v>534</v>
      </c>
    </row>
    <row r="55" spans="2:8" ht="52.5" customHeight="1" x14ac:dyDescent="0.15">
      <c r="B55" s="121"/>
      <c r="C55" s="1211" t="s">
        <v>46</v>
      </c>
      <c r="D55" s="1211"/>
      <c r="E55" s="1212"/>
      <c r="F55" s="352">
        <v>1625</v>
      </c>
      <c r="G55" s="352">
        <v>1919</v>
      </c>
      <c r="H55" s="353">
        <v>2149</v>
      </c>
    </row>
    <row r="56" spans="2:8" ht="52.5" customHeight="1" x14ac:dyDescent="0.15">
      <c r="B56" s="122"/>
      <c r="C56" s="1213" t="s">
        <v>47</v>
      </c>
      <c r="D56" s="1213"/>
      <c r="E56" s="1214"/>
      <c r="F56" s="354">
        <v>1248</v>
      </c>
      <c r="G56" s="354">
        <v>899</v>
      </c>
      <c r="H56" s="355">
        <v>440</v>
      </c>
    </row>
    <row r="57" spans="2:8" ht="53.25" customHeight="1" x14ac:dyDescent="0.15">
      <c r="B57" s="122"/>
      <c r="C57" s="1215" t="s">
        <v>48</v>
      </c>
      <c r="D57" s="1215"/>
      <c r="E57" s="1216"/>
      <c r="F57" s="356">
        <v>2736</v>
      </c>
      <c r="G57" s="356">
        <v>2634</v>
      </c>
      <c r="H57" s="357">
        <v>2574</v>
      </c>
    </row>
    <row r="58" spans="2:8" ht="45.75" customHeight="1" x14ac:dyDescent="0.15">
      <c r="B58" s="123"/>
      <c r="C58" s="1203" t="s">
        <v>559</v>
      </c>
      <c r="D58" s="1204"/>
      <c r="E58" s="1205"/>
      <c r="F58" s="358">
        <v>1339</v>
      </c>
      <c r="G58" s="358">
        <v>1202</v>
      </c>
      <c r="H58" s="359">
        <v>1064</v>
      </c>
    </row>
    <row r="59" spans="2:8" ht="45.75" customHeight="1" x14ac:dyDescent="0.15">
      <c r="B59" s="123"/>
      <c r="C59" s="1203" t="s">
        <v>560</v>
      </c>
      <c r="D59" s="1204"/>
      <c r="E59" s="1205"/>
      <c r="F59" s="358">
        <v>300</v>
      </c>
      <c r="G59" s="358">
        <v>450</v>
      </c>
      <c r="H59" s="359">
        <v>606</v>
      </c>
    </row>
    <row r="60" spans="2:8" ht="45.75" customHeight="1" x14ac:dyDescent="0.15">
      <c r="B60" s="123"/>
      <c r="C60" s="1203" t="s">
        <v>561</v>
      </c>
      <c r="D60" s="1204"/>
      <c r="E60" s="1205"/>
      <c r="F60" s="358">
        <v>406</v>
      </c>
      <c r="G60" s="358">
        <v>365</v>
      </c>
      <c r="H60" s="359">
        <v>289</v>
      </c>
    </row>
    <row r="61" spans="2:8" ht="45.75" customHeight="1" x14ac:dyDescent="0.15">
      <c r="B61" s="123"/>
      <c r="C61" s="1203" t="s">
        <v>562</v>
      </c>
      <c r="D61" s="1204"/>
      <c r="E61" s="1205"/>
      <c r="F61" s="358">
        <v>216</v>
      </c>
      <c r="G61" s="358">
        <v>197</v>
      </c>
      <c r="H61" s="359">
        <v>190</v>
      </c>
    </row>
    <row r="62" spans="2:8" ht="45.75" customHeight="1" thickBot="1" x14ac:dyDescent="0.2">
      <c r="B62" s="124"/>
      <c r="C62" s="1206" t="s">
        <v>563</v>
      </c>
      <c r="D62" s="1207"/>
      <c r="E62" s="1208"/>
      <c r="F62" s="360">
        <v>74</v>
      </c>
      <c r="G62" s="360">
        <v>75</v>
      </c>
      <c r="H62" s="361">
        <v>73</v>
      </c>
    </row>
    <row r="63" spans="2:8" ht="52.5" customHeight="1" thickBot="1" x14ac:dyDescent="0.2">
      <c r="B63" s="125"/>
      <c r="C63" s="1209" t="s">
        <v>49</v>
      </c>
      <c r="D63" s="1209"/>
      <c r="E63" s="1210"/>
      <c r="F63" s="362">
        <v>5609</v>
      </c>
      <c r="G63" s="362">
        <v>5452</v>
      </c>
      <c r="H63" s="363">
        <v>5163</v>
      </c>
    </row>
    <row r="64" spans="2:8" x14ac:dyDescent="0.15"/>
  </sheetData>
  <sheetProtection algorithmName="SHA-512" hashValue="+6nbhHocaobyGa8k5cTIottO/HJYbvjgMSCYq04ir1/YqIPmy8RCNKIOWj1y+UQgqBwsOQsSBmlGfRSepwsf8A==" saltValue="OvKatBNnD0jRFrcHkJ2rV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529</v>
      </c>
      <c r="G2" s="139"/>
      <c r="H2" s="140"/>
    </row>
    <row r="3" spans="1:8" x14ac:dyDescent="0.15">
      <c r="A3" s="136" t="s">
        <v>522</v>
      </c>
      <c r="B3" s="141"/>
      <c r="C3" s="142"/>
      <c r="D3" s="143">
        <v>136198</v>
      </c>
      <c r="E3" s="144"/>
      <c r="F3" s="145">
        <v>92632</v>
      </c>
      <c r="G3" s="146"/>
      <c r="H3" s="147"/>
    </row>
    <row r="4" spans="1:8" x14ac:dyDescent="0.15">
      <c r="A4" s="148"/>
      <c r="B4" s="149"/>
      <c r="C4" s="150"/>
      <c r="D4" s="151">
        <v>74569</v>
      </c>
      <c r="E4" s="152"/>
      <c r="F4" s="153">
        <v>47978</v>
      </c>
      <c r="G4" s="154"/>
      <c r="H4" s="155"/>
    </row>
    <row r="5" spans="1:8" x14ac:dyDescent="0.15">
      <c r="A5" s="136" t="s">
        <v>524</v>
      </c>
      <c r="B5" s="141"/>
      <c r="C5" s="142"/>
      <c r="D5" s="143">
        <v>159290</v>
      </c>
      <c r="E5" s="144"/>
      <c r="F5" s="145">
        <v>69604</v>
      </c>
      <c r="G5" s="146"/>
      <c r="H5" s="147"/>
    </row>
    <row r="6" spans="1:8" x14ac:dyDescent="0.15">
      <c r="A6" s="148"/>
      <c r="B6" s="149"/>
      <c r="C6" s="150"/>
      <c r="D6" s="151">
        <v>91753</v>
      </c>
      <c r="E6" s="152"/>
      <c r="F6" s="153">
        <v>36247</v>
      </c>
      <c r="G6" s="154"/>
      <c r="H6" s="155"/>
    </row>
    <row r="7" spans="1:8" x14ac:dyDescent="0.15">
      <c r="A7" s="136" t="s">
        <v>525</v>
      </c>
      <c r="B7" s="141"/>
      <c r="C7" s="142"/>
      <c r="D7" s="143">
        <v>88233</v>
      </c>
      <c r="E7" s="144"/>
      <c r="F7" s="145">
        <v>68410</v>
      </c>
      <c r="G7" s="146"/>
      <c r="H7" s="147"/>
    </row>
    <row r="8" spans="1:8" x14ac:dyDescent="0.15">
      <c r="A8" s="148"/>
      <c r="B8" s="149"/>
      <c r="C8" s="150"/>
      <c r="D8" s="151">
        <v>28649</v>
      </c>
      <c r="E8" s="152"/>
      <c r="F8" s="153">
        <v>35086</v>
      </c>
      <c r="G8" s="154"/>
      <c r="H8" s="155"/>
    </row>
    <row r="9" spans="1:8" x14ac:dyDescent="0.15">
      <c r="A9" s="136" t="s">
        <v>526</v>
      </c>
      <c r="B9" s="141"/>
      <c r="C9" s="142"/>
      <c r="D9" s="143">
        <v>87757</v>
      </c>
      <c r="E9" s="144"/>
      <c r="F9" s="145">
        <v>73019</v>
      </c>
      <c r="G9" s="146"/>
      <c r="H9" s="147"/>
    </row>
    <row r="10" spans="1:8" x14ac:dyDescent="0.15">
      <c r="A10" s="148"/>
      <c r="B10" s="149"/>
      <c r="C10" s="150"/>
      <c r="D10" s="151">
        <v>31330</v>
      </c>
      <c r="E10" s="152"/>
      <c r="F10" s="153">
        <v>39427</v>
      </c>
      <c r="G10" s="154"/>
      <c r="H10" s="155"/>
    </row>
    <row r="11" spans="1:8" x14ac:dyDescent="0.15">
      <c r="A11" s="136" t="s">
        <v>527</v>
      </c>
      <c r="B11" s="141"/>
      <c r="C11" s="142"/>
      <c r="D11" s="143">
        <v>113540</v>
      </c>
      <c r="E11" s="144"/>
      <c r="F11" s="145">
        <v>76590</v>
      </c>
      <c r="G11" s="146"/>
      <c r="H11" s="147"/>
    </row>
    <row r="12" spans="1:8" x14ac:dyDescent="0.15">
      <c r="A12" s="148"/>
      <c r="B12" s="149"/>
      <c r="C12" s="156"/>
      <c r="D12" s="151">
        <v>45155</v>
      </c>
      <c r="E12" s="152"/>
      <c r="F12" s="153">
        <v>42387</v>
      </c>
      <c r="G12" s="154"/>
      <c r="H12" s="155"/>
    </row>
    <row r="13" spans="1:8" x14ac:dyDescent="0.15">
      <c r="A13" s="136"/>
      <c r="B13" s="141"/>
      <c r="C13" s="157"/>
      <c r="D13" s="158">
        <v>117004</v>
      </c>
      <c r="E13" s="159"/>
      <c r="F13" s="160">
        <v>76051</v>
      </c>
      <c r="G13" s="161"/>
      <c r="H13" s="147"/>
    </row>
    <row r="14" spans="1:8" x14ac:dyDescent="0.15">
      <c r="A14" s="148"/>
      <c r="B14" s="149"/>
      <c r="C14" s="150"/>
      <c r="D14" s="151">
        <v>54291</v>
      </c>
      <c r="E14" s="152"/>
      <c r="F14" s="153">
        <v>40225</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2.19</v>
      </c>
      <c r="C19" s="162">
        <f>ROUND(VALUE(SUBSTITUTE(実質収支比率等に係る経年分析!G$48,"▲","-")),2)</f>
        <v>6.05</v>
      </c>
      <c r="D19" s="162">
        <f>ROUND(VALUE(SUBSTITUTE(実質収支比率等に係る経年分析!H$48,"▲","-")),2)</f>
        <v>4.47</v>
      </c>
      <c r="E19" s="162">
        <f>ROUND(VALUE(SUBSTITUTE(実質収支比率等に係る経年分析!I$48,"▲","-")),2)</f>
        <v>3.45</v>
      </c>
      <c r="F19" s="162">
        <f>ROUND(VALUE(SUBSTITUTE(実質収支比率等に係る経年分析!J$48,"▲","-")),2)</f>
        <v>3.11</v>
      </c>
    </row>
    <row r="20" spans="1:11" x14ac:dyDescent="0.15">
      <c r="A20" s="162" t="s">
        <v>53</v>
      </c>
      <c r="B20" s="162">
        <f>ROUND(VALUE(SUBSTITUTE(実質収支比率等に係る経年分析!F$47,"▲","-")),2)</f>
        <v>12.11</v>
      </c>
      <c r="C20" s="162">
        <f>ROUND(VALUE(SUBSTITUTE(実質収支比率等に係る経年分析!G$47,"▲","-")),2)</f>
        <v>11.87</v>
      </c>
      <c r="D20" s="162">
        <f>ROUND(VALUE(SUBSTITUTE(実質収支比率等に係る経年分析!H$47,"▲","-")),2)</f>
        <v>12.38</v>
      </c>
      <c r="E20" s="162">
        <f>ROUND(VALUE(SUBSTITUTE(実質収支比率等に係る経年分析!I$47,"▲","-")),2)</f>
        <v>14.6</v>
      </c>
      <c r="F20" s="162">
        <f>ROUND(VALUE(SUBSTITUTE(実質収支比率等に係る経年分析!J$47,"▲","-")),2)</f>
        <v>15.96</v>
      </c>
    </row>
    <row r="21" spans="1:11" x14ac:dyDescent="0.15">
      <c r="A21" s="162" t="s">
        <v>54</v>
      </c>
      <c r="B21" s="162">
        <f>IF(ISNUMBER(VALUE(SUBSTITUTE(実質収支比率等に係る経年分析!F$49,"▲","-"))),ROUND(VALUE(SUBSTITUTE(実質収支比率等に係る経年分析!F$49,"▲","-")),2),NA())</f>
        <v>-0.69</v>
      </c>
      <c r="C21" s="162">
        <f>IF(ISNUMBER(VALUE(SUBSTITUTE(実質収支比率等に係る経年分析!G$49,"▲","-"))),ROUND(VALUE(SUBSTITUTE(実質収支比率等に係る経年分析!G$49,"▲","-")),2),NA())</f>
        <v>3.9</v>
      </c>
      <c r="D21" s="162">
        <f>IF(ISNUMBER(VALUE(SUBSTITUTE(実質収支比率等に係る経年分析!H$49,"▲","-"))),ROUND(VALUE(SUBSTITUTE(実質収支比率等に係る経年分析!H$49,"▲","-")),2),NA())</f>
        <v>-1.83</v>
      </c>
      <c r="E21" s="162">
        <f>IF(ISNUMBER(VALUE(SUBSTITUTE(実質収支比率等に係る経年分析!I$49,"▲","-"))),ROUND(VALUE(SUBSTITUTE(実質収支比率等に係る経年分析!I$49,"▲","-")),2),NA())</f>
        <v>1.23</v>
      </c>
      <c r="F21" s="162">
        <f>IF(ISNUMBER(VALUE(SUBSTITUTE(実質収支比率等に係る経年分析!J$49,"▲","-"))),ROUND(VALUE(SUBSTITUTE(実質収支比率等に係る経年分析!J$49,"▲","-")),2),NA())</f>
        <v>1.45</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0.01</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0.57999999999999996</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簡易給水施設事業特別会計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後期高齢者医療事業特別会計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0.06</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0.06</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7.0000000000000007E-2</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0.08</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0.09</v>
      </c>
    </row>
    <row r="31" spans="1:11" x14ac:dyDescent="0.15">
      <c r="A31" s="163" t="str">
        <f>IF(連結実質赤字比率に係る赤字・黒字の構成分析!C$39="",NA(),連結実質赤字比率に係る赤字・黒字の構成分析!C$39)</f>
        <v>国民健康保険事業特別会計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0.45</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0.42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0.53</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0.44</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0.48</v>
      </c>
    </row>
    <row r="32" spans="1:11" x14ac:dyDescent="0.15">
      <c r="A32" s="163" t="str">
        <f>IF(連結実質赤字比率に係る赤字・黒字の構成分析!C$38="",NA(),連結実質赤字比率に係る赤字・黒字の構成分析!C$38)</f>
        <v>介護保険事業特別会計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0.41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0.87</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1.67</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1.1599999999999999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1.21</v>
      </c>
    </row>
    <row r="33" spans="1:16" x14ac:dyDescent="0.15">
      <c r="A33" s="163" t="str">
        <f>IF(連結実質赤字比率に係る赤字・黒字の構成分析!C$37="",NA(),連結実質赤字比率に係る赤字・黒字の構成分析!C$37)</f>
        <v>大田市下水道事業会計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0.48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0.52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1.39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1.98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2.38</v>
      </c>
    </row>
    <row r="34" spans="1:16" x14ac:dyDescent="0.15">
      <c r="A34" s="163" t="str">
        <f>IF(連結実質赤字比率に係る赤字・黒字の構成分析!C$36="",NA(),連結実質赤字比率に係る赤字・黒字の構成分析!C$36)</f>
        <v>大田市水道事業会計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4.3600000000000003</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4.1399999999999997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3.95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3.33</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2.4300000000000002</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2.1800000000000002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6.04</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4.47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3.45</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3.1</v>
      </c>
    </row>
    <row r="36" spans="1:16" x14ac:dyDescent="0.15">
      <c r="A36" s="163" t="str">
        <f>IF(連結実質赤字比率に係る赤字・黒字の構成分析!C$34="",NA(),連結実質赤字比率に係る赤字・黒字の構成分析!C$34)</f>
        <v>大田市病院事業会計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2.36</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6.31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9.51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7.77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3.85</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2930</v>
      </c>
      <c r="E42" s="164"/>
      <c r="F42" s="164"/>
      <c r="G42" s="164">
        <f>'実質公債費比率（分子）の構造'!L$52</f>
        <v>2811</v>
      </c>
      <c r="H42" s="164"/>
      <c r="I42" s="164"/>
      <c r="J42" s="164">
        <f>'実質公債費比率（分子）の構造'!M$52</f>
        <v>2618</v>
      </c>
      <c r="K42" s="164"/>
      <c r="L42" s="164"/>
      <c r="M42" s="164">
        <f>'実質公債費比率（分子）の構造'!N$52</f>
        <v>2596</v>
      </c>
      <c r="N42" s="164"/>
      <c r="O42" s="164"/>
      <c r="P42" s="164">
        <f>'実質公債費比率（分子）の構造'!O$52</f>
        <v>2630</v>
      </c>
    </row>
    <row r="43" spans="1:16" x14ac:dyDescent="0.15">
      <c r="A43" s="164" t="s">
        <v>16</v>
      </c>
      <c r="B43" s="164" t="str">
        <f>'実質公債費比率（分子）の構造'!K$51</f>
        <v>-</v>
      </c>
      <c r="C43" s="164"/>
      <c r="D43" s="164"/>
      <c r="E43" s="164">
        <f>'実質公債費比率（分子）の構造'!L$51</f>
        <v>0</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130</v>
      </c>
      <c r="C44" s="164"/>
      <c r="D44" s="164"/>
      <c r="E44" s="164">
        <f>'実質公債費比率（分子）の構造'!L$50</f>
        <v>132</v>
      </c>
      <c r="F44" s="164"/>
      <c r="G44" s="164"/>
      <c r="H44" s="164">
        <f>'実質公債費比率（分子）の構造'!M$50</f>
        <v>17</v>
      </c>
      <c r="I44" s="164"/>
      <c r="J44" s="164"/>
      <c r="K44" s="164">
        <f>'実質公債費比率（分子）の構造'!N$50</f>
        <v>6</v>
      </c>
      <c r="L44" s="164"/>
      <c r="M44" s="164"/>
      <c r="N44" s="164">
        <f>'実質公債費比率（分子）の構造'!O$50</f>
        <v>6</v>
      </c>
      <c r="O44" s="164"/>
      <c r="P44" s="164"/>
    </row>
    <row r="45" spans="1:16" x14ac:dyDescent="0.15">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15">
      <c r="A46" s="164" t="s">
        <v>64</v>
      </c>
      <c r="B46" s="164">
        <f>'実質公債費比率（分子）の構造'!K$48</f>
        <v>661</v>
      </c>
      <c r="C46" s="164"/>
      <c r="D46" s="164"/>
      <c r="E46" s="164">
        <f>'実質公債費比率（分子）の構造'!L$48</f>
        <v>744</v>
      </c>
      <c r="F46" s="164"/>
      <c r="G46" s="164"/>
      <c r="H46" s="164">
        <f>'実質公債費比率（分子）の構造'!M$48</f>
        <v>695</v>
      </c>
      <c r="I46" s="164"/>
      <c r="J46" s="164"/>
      <c r="K46" s="164">
        <f>'実質公債費比率（分子）の構造'!N$48</f>
        <v>673</v>
      </c>
      <c r="L46" s="164"/>
      <c r="M46" s="164"/>
      <c r="N46" s="164">
        <f>'実質公債費比率（分子）の構造'!O$48</f>
        <v>726</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3307</v>
      </c>
      <c r="C49" s="164"/>
      <c r="D49" s="164"/>
      <c r="E49" s="164">
        <f>'実質公債費比率（分子）の構造'!L$45</f>
        <v>3236</v>
      </c>
      <c r="F49" s="164"/>
      <c r="G49" s="164"/>
      <c r="H49" s="164">
        <f>'実質公債費比率（分子）の構造'!M$45</f>
        <v>3037</v>
      </c>
      <c r="I49" s="164"/>
      <c r="J49" s="164"/>
      <c r="K49" s="164">
        <f>'実質公債費比率（分子）の構造'!N$45</f>
        <v>2983</v>
      </c>
      <c r="L49" s="164"/>
      <c r="M49" s="164"/>
      <c r="N49" s="164">
        <f>'実質公債費比率（分子）の構造'!O$45</f>
        <v>2899</v>
      </c>
      <c r="O49" s="164"/>
      <c r="P49" s="164"/>
    </row>
    <row r="50" spans="1:16" x14ac:dyDescent="0.15">
      <c r="A50" s="164" t="s">
        <v>67</v>
      </c>
      <c r="B50" s="164" t="e">
        <f>NA()</f>
        <v>#N/A</v>
      </c>
      <c r="C50" s="164">
        <f>IF(ISNUMBER('実質公債費比率（分子）の構造'!K$53),'実質公債費比率（分子）の構造'!K$53,NA())</f>
        <v>1168</v>
      </c>
      <c r="D50" s="164" t="e">
        <f>NA()</f>
        <v>#N/A</v>
      </c>
      <c r="E50" s="164" t="e">
        <f>NA()</f>
        <v>#N/A</v>
      </c>
      <c r="F50" s="164">
        <f>IF(ISNUMBER('実質公債費比率（分子）の構造'!L$53),'実質公債費比率（分子）の構造'!L$53,NA())</f>
        <v>1301</v>
      </c>
      <c r="G50" s="164" t="e">
        <f>NA()</f>
        <v>#N/A</v>
      </c>
      <c r="H50" s="164" t="e">
        <f>NA()</f>
        <v>#N/A</v>
      </c>
      <c r="I50" s="164">
        <f>IF(ISNUMBER('実質公債費比率（分子）の構造'!M$53),'実質公債費比率（分子）の構造'!M$53,NA())</f>
        <v>1131</v>
      </c>
      <c r="J50" s="164" t="e">
        <f>NA()</f>
        <v>#N/A</v>
      </c>
      <c r="K50" s="164" t="e">
        <f>NA()</f>
        <v>#N/A</v>
      </c>
      <c r="L50" s="164">
        <f>IF(ISNUMBER('実質公債費比率（分子）の構造'!N$53),'実質公債費比率（分子）の構造'!N$53,NA())</f>
        <v>1066</v>
      </c>
      <c r="M50" s="164" t="e">
        <f>NA()</f>
        <v>#N/A</v>
      </c>
      <c r="N50" s="164" t="e">
        <f>NA()</f>
        <v>#N/A</v>
      </c>
      <c r="O50" s="164">
        <f>IF(ISNUMBER('実質公債費比率（分子）の構造'!O$53),'実質公債費比率（分子）の構造'!O$53,NA())</f>
        <v>1001</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32988</v>
      </c>
      <c r="E56" s="163"/>
      <c r="F56" s="163"/>
      <c r="G56" s="163">
        <f>'将来負担比率（分子）の構造'!J$52</f>
        <v>33049</v>
      </c>
      <c r="H56" s="163"/>
      <c r="I56" s="163"/>
      <c r="J56" s="163">
        <f>'将来負担比率（分子）の構造'!K$52</f>
        <v>34318</v>
      </c>
      <c r="K56" s="163"/>
      <c r="L56" s="163"/>
      <c r="M56" s="163">
        <f>'将来負担比率（分子）の構造'!L$52</f>
        <v>33412</v>
      </c>
      <c r="N56" s="163"/>
      <c r="O56" s="163"/>
      <c r="P56" s="163">
        <f>'将来負担比率（分子）の構造'!M$52</f>
        <v>31495</v>
      </c>
    </row>
    <row r="57" spans="1:16" x14ac:dyDescent="0.15">
      <c r="A57" s="163" t="s">
        <v>42</v>
      </c>
      <c r="B57" s="163"/>
      <c r="C57" s="163"/>
      <c r="D57" s="163">
        <f>'将来負担比率（分子）の構造'!I$51</f>
        <v>1468</v>
      </c>
      <c r="E57" s="163"/>
      <c r="F57" s="163"/>
      <c r="G57" s="163">
        <f>'将来負担比率（分子）の構造'!J$51</f>
        <v>1635</v>
      </c>
      <c r="H57" s="163"/>
      <c r="I57" s="163"/>
      <c r="J57" s="163">
        <f>'将来負担比率（分子）の構造'!K$51</f>
        <v>1957</v>
      </c>
      <c r="K57" s="163"/>
      <c r="L57" s="163"/>
      <c r="M57" s="163">
        <f>'将来負担比率（分子）の構造'!L$51</f>
        <v>2090</v>
      </c>
      <c r="N57" s="163"/>
      <c r="O57" s="163"/>
      <c r="P57" s="163">
        <f>'将来負担比率（分子）の構造'!M$51</f>
        <v>2228</v>
      </c>
    </row>
    <row r="58" spans="1:16" x14ac:dyDescent="0.15">
      <c r="A58" s="163" t="s">
        <v>41</v>
      </c>
      <c r="B58" s="163"/>
      <c r="C58" s="163"/>
      <c r="D58" s="163">
        <f>'将来負担比率（分子）の構造'!I$50</f>
        <v>4336</v>
      </c>
      <c r="E58" s="163"/>
      <c r="F58" s="163"/>
      <c r="G58" s="163">
        <f>'将来負担比率（分子）の構造'!J$50</f>
        <v>4470</v>
      </c>
      <c r="H58" s="163"/>
      <c r="I58" s="163"/>
      <c r="J58" s="163">
        <f>'将来負担比率（分子）の構造'!K$50</f>
        <v>4973</v>
      </c>
      <c r="K58" s="163"/>
      <c r="L58" s="163"/>
      <c r="M58" s="163">
        <f>'将来負担比率（分子）の構造'!L$50</f>
        <v>5150</v>
      </c>
      <c r="N58" s="163"/>
      <c r="O58" s="163"/>
      <c r="P58" s="163">
        <f>'将来負担比率（分子）の構造'!M$50</f>
        <v>5031</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3980</v>
      </c>
      <c r="C62" s="163"/>
      <c r="D62" s="163"/>
      <c r="E62" s="163">
        <f>'将来負担比率（分子）の構造'!J$45</f>
        <v>3904</v>
      </c>
      <c r="F62" s="163"/>
      <c r="G62" s="163"/>
      <c r="H62" s="163">
        <f>'将来負担比率（分子）の構造'!K$45</f>
        <v>3831</v>
      </c>
      <c r="I62" s="163"/>
      <c r="J62" s="163"/>
      <c r="K62" s="163">
        <f>'将来負担比率（分子）の構造'!L$45</f>
        <v>3409</v>
      </c>
      <c r="L62" s="163"/>
      <c r="M62" s="163"/>
      <c r="N62" s="163">
        <f>'将来負担比率（分子）の構造'!M$45</f>
        <v>3511</v>
      </c>
      <c r="O62" s="163"/>
      <c r="P62" s="163"/>
    </row>
    <row r="63" spans="1:16" x14ac:dyDescent="0.15">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15">
      <c r="A64" s="163" t="s">
        <v>33</v>
      </c>
      <c r="B64" s="163">
        <f>'将来負担比率（分子）の構造'!I$43</f>
        <v>12627</v>
      </c>
      <c r="C64" s="163"/>
      <c r="D64" s="163"/>
      <c r="E64" s="163">
        <f>'将来負担比率（分子）の構造'!J$43</f>
        <v>12867</v>
      </c>
      <c r="F64" s="163"/>
      <c r="G64" s="163"/>
      <c r="H64" s="163">
        <f>'将来負担比率（分子）の構造'!K$43</f>
        <v>13524</v>
      </c>
      <c r="I64" s="163"/>
      <c r="J64" s="163"/>
      <c r="K64" s="163">
        <f>'将来負担比率（分子）の構造'!L$43</f>
        <v>14262</v>
      </c>
      <c r="L64" s="163"/>
      <c r="M64" s="163"/>
      <c r="N64" s="163">
        <f>'将来負担比率（分子）の構造'!M$43</f>
        <v>15188</v>
      </c>
      <c r="O64" s="163"/>
      <c r="P64" s="163"/>
    </row>
    <row r="65" spans="1:16" x14ac:dyDescent="0.15">
      <c r="A65" s="163" t="s">
        <v>32</v>
      </c>
      <c r="B65" s="163">
        <f>'将来負担比率（分子）の構造'!I$42</f>
        <v>320</v>
      </c>
      <c r="C65" s="163"/>
      <c r="D65" s="163"/>
      <c r="E65" s="163">
        <f>'将来負担比率（分子）の構造'!J$42</f>
        <v>44</v>
      </c>
      <c r="F65" s="163"/>
      <c r="G65" s="163"/>
      <c r="H65" s="163">
        <f>'将来負担比率（分子）の構造'!K$42</f>
        <v>27</v>
      </c>
      <c r="I65" s="163"/>
      <c r="J65" s="163"/>
      <c r="K65" s="163">
        <f>'将来負担比率（分子）の構造'!L$42</f>
        <v>16</v>
      </c>
      <c r="L65" s="163"/>
      <c r="M65" s="163"/>
      <c r="N65" s="163">
        <f>'将来負担比率（分子）の構造'!M$42</f>
        <v>3</v>
      </c>
      <c r="O65" s="163"/>
      <c r="P65" s="163"/>
    </row>
    <row r="66" spans="1:16" x14ac:dyDescent="0.15">
      <c r="A66" s="163" t="s">
        <v>31</v>
      </c>
      <c r="B66" s="163">
        <f>'将来負担比率（分子）の構造'!I$41</f>
        <v>31149</v>
      </c>
      <c r="C66" s="163"/>
      <c r="D66" s="163"/>
      <c r="E66" s="163">
        <f>'将来負担比率（分子）の構造'!J$41</f>
        <v>32053</v>
      </c>
      <c r="F66" s="163"/>
      <c r="G66" s="163"/>
      <c r="H66" s="163">
        <f>'将来負担比率（分子）の構造'!K$41</f>
        <v>31125</v>
      </c>
      <c r="I66" s="163"/>
      <c r="J66" s="163"/>
      <c r="K66" s="163">
        <f>'将来負担比率（分子）の構造'!L$41</f>
        <v>29949</v>
      </c>
      <c r="L66" s="163"/>
      <c r="M66" s="163"/>
      <c r="N66" s="163">
        <f>'将来負担比率（分子）の構造'!M$41</f>
        <v>29241</v>
      </c>
      <c r="O66" s="163"/>
      <c r="P66" s="163"/>
    </row>
    <row r="67" spans="1:16" x14ac:dyDescent="0.15">
      <c r="A67" s="163" t="s">
        <v>71</v>
      </c>
      <c r="B67" s="163" t="e">
        <f>NA()</f>
        <v>#N/A</v>
      </c>
      <c r="C67" s="163">
        <f>IF(ISNUMBER('将来負担比率（分子）の構造'!I$53), IF('将来負担比率（分子）の構造'!I$53 &lt; 0, 0, '将来負担比率（分子）の構造'!I$53), NA())</f>
        <v>9283</v>
      </c>
      <c r="D67" s="163" t="e">
        <f>NA()</f>
        <v>#N/A</v>
      </c>
      <c r="E67" s="163" t="e">
        <f>NA()</f>
        <v>#N/A</v>
      </c>
      <c r="F67" s="163">
        <f>IF(ISNUMBER('将来負担比率（分子）の構造'!J$53), IF('将来負担比率（分子）の構造'!J$53 &lt; 0, 0, '将来負担比率（分子）の構造'!J$53), NA())</f>
        <v>9714</v>
      </c>
      <c r="G67" s="163" t="e">
        <f>NA()</f>
        <v>#N/A</v>
      </c>
      <c r="H67" s="163" t="e">
        <f>NA()</f>
        <v>#N/A</v>
      </c>
      <c r="I67" s="163">
        <f>IF(ISNUMBER('将来負担比率（分子）の構造'!K$53), IF('将来負担比率（分子）の構造'!K$53 &lt; 0, 0, '将来負担比率（分子）の構造'!K$53), NA())</f>
        <v>7260</v>
      </c>
      <c r="J67" s="163" t="e">
        <f>NA()</f>
        <v>#N/A</v>
      </c>
      <c r="K67" s="163" t="e">
        <f>NA()</f>
        <v>#N/A</v>
      </c>
      <c r="L67" s="163">
        <f>IF(ISNUMBER('将来負担比率（分子）の構造'!L$53), IF('将来負担比率（分子）の構造'!L$53 &lt; 0, 0, '将来負担比率（分子）の構造'!L$53), NA())</f>
        <v>6984</v>
      </c>
      <c r="M67" s="163" t="e">
        <f>NA()</f>
        <v>#N/A</v>
      </c>
      <c r="N67" s="163" t="e">
        <f>NA()</f>
        <v>#N/A</v>
      </c>
      <c r="O67" s="163">
        <f>IF(ISNUMBER('将来負担比率（分子）の構造'!M$53), IF('将来負担比率（分子）の構造'!M$53 &lt; 0, 0, '将来負担比率（分子）の構造'!M$53), NA())</f>
        <v>9189</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1625</v>
      </c>
      <c r="C72" s="167">
        <f>基金残高に係る経年分析!G55</f>
        <v>1919</v>
      </c>
      <c r="D72" s="167">
        <f>基金残高に係る経年分析!H55</f>
        <v>2149</v>
      </c>
    </row>
    <row r="73" spans="1:16" x14ac:dyDescent="0.15">
      <c r="A73" s="166" t="s">
        <v>74</v>
      </c>
      <c r="B73" s="167">
        <f>基金残高に係る経年分析!F56</f>
        <v>1248</v>
      </c>
      <c r="C73" s="167">
        <f>基金残高に係る経年分析!G56</f>
        <v>899</v>
      </c>
      <c r="D73" s="167">
        <f>基金残高に係る経年分析!H56</f>
        <v>440</v>
      </c>
    </row>
    <row r="74" spans="1:16" x14ac:dyDescent="0.15">
      <c r="A74" s="166" t="s">
        <v>75</v>
      </c>
      <c r="B74" s="167">
        <f>基金残高に係る経年分析!F57</f>
        <v>2736</v>
      </c>
      <c r="C74" s="167">
        <f>基金残高に係る経年分析!G57</f>
        <v>2634</v>
      </c>
      <c r="D74" s="167">
        <f>基金残高に係る経年分析!H57</f>
        <v>2574</v>
      </c>
    </row>
  </sheetData>
  <sheetProtection algorithmName="SHA-512" hashValue="iaLwBe0esrD/JBjys2Hw9RuCMD0PPjHVQibSgHv+It9xoAPpPqxOH9mvEctBYz6bdE5x8CiMQyJP5ky15KOzxg==" saltValue="AzX5L5z9gKIS5vsPkw7Lo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topLeftCell="A19"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3734180</v>
      </c>
      <c r="S5" s="613"/>
      <c r="T5" s="613"/>
      <c r="U5" s="613"/>
      <c r="V5" s="613"/>
      <c r="W5" s="613"/>
      <c r="X5" s="613"/>
      <c r="Y5" s="614"/>
      <c r="Z5" s="615">
        <v>14.1</v>
      </c>
      <c r="AA5" s="615"/>
      <c r="AB5" s="615"/>
      <c r="AC5" s="615"/>
      <c r="AD5" s="616">
        <v>3673740</v>
      </c>
      <c r="AE5" s="616"/>
      <c r="AF5" s="616"/>
      <c r="AG5" s="616"/>
      <c r="AH5" s="616"/>
      <c r="AI5" s="616"/>
      <c r="AJ5" s="616"/>
      <c r="AK5" s="616"/>
      <c r="AL5" s="617">
        <v>26.7</v>
      </c>
      <c r="AM5" s="618"/>
      <c r="AN5" s="618"/>
      <c r="AO5" s="619"/>
      <c r="AP5" s="609" t="s">
        <v>216</v>
      </c>
      <c r="AQ5" s="610"/>
      <c r="AR5" s="610"/>
      <c r="AS5" s="610"/>
      <c r="AT5" s="610"/>
      <c r="AU5" s="610"/>
      <c r="AV5" s="610"/>
      <c r="AW5" s="610"/>
      <c r="AX5" s="610"/>
      <c r="AY5" s="610"/>
      <c r="AZ5" s="610"/>
      <c r="BA5" s="610"/>
      <c r="BB5" s="610"/>
      <c r="BC5" s="610"/>
      <c r="BD5" s="610"/>
      <c r="BE5" s="610"/>
      <c r="BF5" s="611"/>
      <c r="BG5" s="623">
        <v>3668745</v>
      </c>
      <c r="BH5" s="624"/>
      <c r="BI5" s="624"/>
      <c r="BJ5" s="624"/>
      <c r="BK5" s="624"/>
      <c r="BL5" s="624"/>
      <c r="BM5" s="624"/>
      <c r="BN5" s="625"/>
      <c r="BO5" s="626">
        <v>98.2</v>
      </c>
      <c r="BP5" s="626"/>
      <c r="BQ5" s="626"/>
      <c r="BR5" s="626"/>
      <c r="BS5" s="627">
        <v>318569</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270470</v>
      </c>
      <c r="S6" s="624"/>
      <c r="T6" s="624"/>
      <c r="U6" s="624"/>
      <c r="V6" s="624"/>
      <c r="W6" s="624"/>
      <c r="X6" s="624"/>
      <c r="Y6" s="625"/>
      <c r="Z6" s="626">
        <v>1</v>
      </c>
      <c r="AA6" s="626"/>
      <c r="AB6" s="626"/>
      <c r="AC6" s="626"/>
      <c r="AD6" s="627">
        <v>270470</v>
      </c>
      <c r="AE6" s="627"/>
      <c r="AF6" s="627"/>
      <c r="AG6" s="627"/>
      <c r="AH6" s="627"/>
      <c r="AI6" s="627"/>
      <c r="AJ6" s="627"/>
      <c r="AK6" s="627"/>
      <c r="AL6" s="628">
        <v>2</v>
      </c>
      <c r="AM6" s="629"/>
      <c r="AN6" s="629"/>
      <c r="AO6" s="630"/>
      <c r="AP6" s="620" t="s">
        <v>221</v>
      </c>
      <c r="AQ6" s="621"/>
      <c r="AR6" s="621"/>
      <c r="AS6" s="621"/>
      <c r="AT6" s="621"/>
      <c r="AU6" s="621"/>
      <c r="AV6" s="621"/>
      <c r="AW6" s="621"/>
      <c r="AX6" s="621"/>
      <c r="AY6" s="621"/>
      <c r="AZ6" s="621"/>
      <c r="BA6" s="621"/>
      <c r="BB6" s="621"/>
      <c r="BC6" s="621"/>
      <c r="BD6" s="621"/>
      <c r="BE6" s="621"/>
      <c r="BF6" s="622"/>
      <c r="BG6" s="623">
        <v>3668745</v>
      </c>
      <c r="BH6" s="624"/>
      <c r="BI6" s="624"/>
      <c r="BJ6" s="624"/>
      <c r="BK6" s="624"/>
      <c r="BL6" s="624"/>
      <c r="BM6" s="624"/>
      <c r="BN6" s="625"/>
      <c r="BO6" s="626">
        <v>98.2</v>
      </c>
      <c r="BP6" s="626"/>
      <c r="BQ6" s="626"/>
      <c r="BR6" s="626"/>
      <c r="BS6" s="627">
        <v>318569</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165735</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165735</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2936</v>
      </c>
      <c r="S7" s="624"/>
      <c r="T7" s="624"/>
      <c r="U7" s="624"/>
      <c r="V7" s="624"/>
      <c r="W7" s="624"/>
      <c r="X7" s="624"/>
      <c r="Y7" s="625"/>
      <c r="Z7" s="626">
        <v>0</v>
      </c>
      <c r="AA7" s="626"/>
      <c r="AB7" s="626"/>
      <c r="AC7" s="626"/>
      <c r="AD7" s="627">
        <v>2936</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1517696</v>
      </c>
      <c r="BH7" s="624"/>
      <c r="BI7" s="624"/>
      <c r="BJ7" s="624"/>
      <c r="BK7" s="624"/>
      <c r="BL7" s="624"/>
      <c r="BM7" s="624"/>
      <c r="BN7" s="625"/>
      <c r="BO7" s="626">
        <v>40.6</v>
      </c>
      <c r="BP7" s="626"/>
      <c r="BQ7" s="626"/>
      <c r="BR7" s="626"/>
      <c r="BS7" s="627">
        <v>90417</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3729455</v>
      </c>
      <c r="CS7" s="624"/>
      <c r="CT7" s="624"/>
      <c r="CU7" s="624"/>
      <c r="CV7" s="624"/>
      <c r="CW7" s="624"/>
      <c r="CX7" s="624"/>
      <c r="CY7" s="625"/>
      <c r="CZ7" s="626">
        <v>14.4</v>
      </c>
      <c r="DA7" s="626"/>
      <c r="DB7" s="626"/>
      <c r="DC7" s="626"/>
      <c r="DD7" s="632">
        <v>281820</v>
      </c>
      <c r="DE7" s="624"/>
      <c r="DF7" s="624"/>
      <c r="DG7" s="624"/>
      <c r="DH7" s="624"/>
      <c r="DI7" s="624"/>
      <c r="DJ7" s="624"/>
      <c r="DK7" s="624"/>
      <c r="DL7" s="624"/>
      <c r="DM7" s="624"/>
      <c r="DN7" s="624"/>
      <c r="DO7" s="624"/>
      <c r="DP7" s="625"/>
      <c r="DQ7" s="632">
        <v>2700143</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23154</v>
      </c>
      <c r="S8" s="624"/>
      <c r="T8" s="624"/>
      <c r="U8" s="624"/>
      <c r="V8" s="624"/>
      <c r="W8" s="624"/>
      <c r="X8" s="624"/>
      <c r="Y8" s="625"/>
      <c r="Z8" s="626">
        <v>0.1</v>
      </c>
      <c r="AA8" s="626"/>
      <c r="AB8" s="626"/>
      <c r="AC8" s="626"/>
      <c r="AD8" s="627">
        <v>23154</v>
      </c>
      <c r="AE8" s="627"/>
      <c r="AF8" s="627"/>
      <c r="AG8" s="627"/>
      <c r="AH8" s="627"/>
      <c r="AI8" s="627"/>
      <c r="AJ8" s="627"/>
      <c r="AK8" s="627"/>
      <c r="AL8" s="628">
        <v>0.2</v>
      </c>
      <c r="AM8" s="629"/>
      <c r="AN8" s="629"/>
      <c r="AO8" s="630"/>
      <c r="AP8" s="620" t="s">
        <v>227</v>
      </c>
      <c r="AQ8" s="621"/>
      <c r="AR8" s="621"/>
      <c r="AS8" s="621"/>
      <c r="AT8" s="621"/>
      <c r="AU8" s="621"/>
      <c r="AV8" s="621"/>
      <c r="AW8" s="621"/>
      <c r="AX8" s="621"/>
      <c r="AY8" s="621"/>
      <c r="AZ8" s="621"/>
      <c r="BA8" s="621"/>
      <c r="BB8" s="621"/>
      <c r="BC8" s="621"/>
      <c r="BD8" s="621"/>
      <c r="BE8" s="621"/>
      <c r="BF8" s="622"/>
      <c r="BG8" s="623">
        <v>47641</v>
      </c>
      <c r="BH8" s="624"/>
      <c r="BI8" s="624"/>
      <c r="BJ8" s="624"/>
      <c r="BK8" s="624"/>
      <c r="BL8" s="624"/>
      <c r="BM8" s="624"/>
      <c r="BN8" s="625"/>
      <c r="BO8" s="626">
        <v>1.3</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8276294</v>
      </c>
      <c r="CS8" s="624"/>
      <c r="CT8" s="624"/>
      <c r="CU8" s="624"/>
      <c r="CV8" s="624"/>
      <c r="CW8" s="624"/>
      <c r="CX8" s="624"/>
      <c r="CY8" s="625"/>
      <c r="CZ8" s="626">
        <v>32</v>
      </c>
      <c r="DA8" s="626"/>
      <c r="DB8" s="626"/>
      <c r="DC8" s="626"/>
      <c r="DD8" s="632">
        <v>108509</v>
      </c>
      <c r="DE8" s="624"/>
      <c r="DF8" s="624"/>
      <c r="DG8" s="624"/>
      <c r="DH8" s="624"/>
      <c r="DI8" s="624"/>
      <c r="DJ8" s="624"/>
      <c r="DK8" s="624"/>
      <c r="DL8" s="624"/>
      <c r="DM8" s="624"/>
      <c r="DN8" s="624"/>
      <c r="DO8" s="624"/>
      <c r="DP8" s="625"/>
      <c r="DQ8" s="632">
        <v>4505846</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28950</v>
      </c>
      <c r="S9" s="624"/>
      <c r="T9" s="624"/>
      <c r="U9" s="624"/>
      <c r="V9" s="624"/>
      <c r="W9" s="624"/>
      <c r="X9" s="624"/>
      <c r="Y9" s="625"/>
      <c r="Z9" s="626">
        <v>0.1</v>
      </c>
      <c r="AA9" s="626"/>
      <c r="AB9" s="626"/>
      <c r="AC9" s="626"/>
      <c r="AD9" s="627">
        <v>28950</v>
      </c>
      <c r="AE9" s="627"/>
      <c r="AF9" s="627"/>
      <c r="AG9" s="627"/>
      <c r="AH9" s="627"/>
      <c r="AI9" s="627"/>
      <c r="AJ9" s="627"/>
      <c r="AK9" s="627"/>
      <c r="AL9" s="628">
        <v>0.2</v>
      </c>
      <c r="AM9" s="629"/>
      <c r="AN9" s="629"/>
      <c r="AO9" s="630"/>
      <c r="AP9" s="620" t="s">
        <v>230</v>
      </c>
      <c r="AQ9" s="621"/>
      <c r="AR9" s="621"/>
      <c r="AS9" s="621"/>
      <c r="AT9" s="621"/>
      <c r="AU9" s="621"/>
      <c r="AV9" s="621"/>
      <c r="AW9" s="621"/>
      <c r="AX9" s="621"/>
      <c r="AY9" s="621"/>
      <c r="AZ9" s="621"/>
      <c r="BA9" s="621"/>
      <c r="BB9" s="621"/>
      <c r="BC9" s="621"/>
      <c r="BD9" s="621"/>
      <c r="BE9" s="621"/>
      <c r="BF9" s="622"/>
      <c r="BG9" s="623">
        <v>1110914</v>
      </c>
      <c r="BH9" s="624"/>
      <c r="BI9" s="624"/>
      <c r="BJ9" s="624"/>
      <c r="BK9" s="624"/>
      <c r="BL9" s="624"/>
      <c r="BM9" s="624"/>
      <c r="BN9" s="625"/>
      <c r="BO9" s="626">
        <v>29.7</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2855495</v>
      </c>
      <c r="CS9" s="624"/>
      <c r="CT9" s="624"/>
      <c r="CU9" s="624"/>
      <c r="CV9" s="624"/>
      <c r="CW9" s="624"/>
      <c r="CX9" s="624"/>
      <c r="CY9" s="625"/>
      <c r="CZ9" s="626">
        <v>11</v>
      </c>
      <c r="DA9" s="626"/>
      <c r="DB9" s="626"/>
      <c r="DC9" s="626"/>
      <c r="DD9" s="632">
        <v>348713</v>
      </c>
      <c r="DE9" s="624"/>
      <c r="DF9" s="624"/>
      <c r="DG9" s="624"/>
      <c r="DH9" s="624"/>
      <c r="DI9" s="624"/>
      <c r="DJ9" s="624"/>
      <c r="DK9" s="624"/>
      <c r="DL9" s="624"/>
      <c r="DM9" s="624"/>
      <c r="DN9" s="624"/>
      <c r="DO9" s="624"/>
      <c r="DP9" s="625"/>
      <c r="DQ9" s="632">
        <v>2295617</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102383</v>
      </c>
      <c r="BH10" s="624"/>
      <c r="BI10" s="624"/>
      <c r="BJ10" s="624"/>
      <c r="BK10" s="624"/>
      <c r="BL10" s="624"/>
      <c r="BM10" s="624"/>
      <c r="BN10" s="625"/>
      <c r="BO10" s="626">
        <v>2.7</v>
      </c>
      <c r="BP10" s="626"/>
      <c r="BQ10" s="626"/>
      <c r="BR10" s="626"/>
      <c r="BS10" s="627">
        <v>17067</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22583</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2580</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802306</v>
      </c>
      <c r="S11" s="624"/>
      <c r="T11" s="624"/>
      <c r="U11" s="624"/>
      <c r="V11" s="624"/>
      <c r="W11" s="624"/>
      <c r="X11" s="624"/>
      <c r="Y11" s="625"/>
      <c r="Z11" s="628">
        <v>3</v>
      </c>
      <c r="AA11" s="629"/>
      <c r="AB11" s="629"/>
      <c r="AC11" s="635"/>
      <c r="AD11" s="632">
        <v>802306</v>
      </c>
      <c r="AE11" s="624"/>
      <c r="AF11" s="624"/>
      <c r="AG11" s="624"/>
      <c r="AH11" s="624"/>
      <c r="AI11" s="624"/>
      <c r="AJ11" s="624"/>
      <c r="AK11" s="625"/>
      <c r="AL11" s="628">
        <v>5.8</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256758</v>
      </c>
      <c r="BH11" s="624"/>
      <c r="BI11" s="624"/>
      <c r="BJ11" s="624"/>
      <c r="BK11" s="624"/>
      <c r="BL11" s="624"/>
      <c r="BM11" s="624"/>
      <c r="BN11" s="625"/>
      <c r="BO11" s="626">
        <v>6.9</v>
      </c>
      <c r="BP11" s="626"/>
      <c r="BQ11" s="626"/>
      <c r="BR11" s="626"/>
      <c r="BS11" s="627">
        <v>73350</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1212445</v>
      </c>
      <c r="CS11" s="624"/>
      <c r="CT11" s="624"/>
      <c r="CU11" s="624"/>
      <c r="CV11" s="624"/>
      <c r="CW11" s="624"/>
      <c r="CX11" s="624"/>
      <c r="CY11" s="625"/>
      <c r="CZ11" s="626">
        <v>4.7</v>
      </c>
      <c r="DA11" s="626"/>
      <c r="DB11" s="626"/>
      <c r="DC11" s="626"/>
      <c r="DD11" s="632">
        <v>538511</v>
      </c>
      <c r="DE11" s="624"/>
      <c r="DF11" s="624"/>
      <c r="DG11" s="624"/>
      <c r="DH11" s="624"/>
      <c r="DI11" s="624"/>
      <c r="DJ11" s="624"/>
      <c r="DK11" s="624"/>
      <c r="DL11" s="624"/>
      <c r="DM11" s="624"/>
      <c r="DN11" s="624"/>
      <c r="DO11" s="624"/>
      <c r="DP11" s="625"/>
      <c r="DQ11" s="632">
        <v>400048</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1811084</v>
      </c>
      <c r="BH12" s="624"/>
      <c r="BI12" s="624"/>
      <c r="BJ12" s="624"/>
      <c r="BK12" s="624"/>
      <c r="BL12" s="624"/>
      <c r="BM12" s="624"/>
      <c r="BN12" s="625"/>
      <c r="BO12" s="626">
        <v>48.5</v>
      </c>
      <c r="BP12" s="626"/>
      <c r="BQ12" s="626"/>
      <c r="BR12" s="626"/>
      <c r="BS12" s="627">
        <v>223993</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466366</v>
      </c>
      <c r="CS12" s="624"/>
      <c r="CT12" s="624"/>
      <c r="CU12" s="624"/>
      <c r="CV12" s="624"/>
      <c r="CW12" s="624"/>
      <c r="CX12" s="624"/>
      <c r="CY12" s="625"/>
      <c r="CZ12" s="626">
        <v>1.8</v>
      </c>
      <c r="DA12" s="626"/>
      <c r="DB12" s="626"/>
      <c r="DC12" s="626"/>
      <c r="DD12" s="632">
        <v>58333</v>
      </c>
      <c r="DE12" s="624"/>
      <c r="DF12" s="624"/>
      <c r="DG12" s="624"/>
      <c r="DH12" s="624"/>
      <c r="DI12" s="624"/>
      <c r="DJ12" s="624"/>
      <c r="DK12" s="624"/>
      <c r="DL12" s="624"/>
      <c r="DM12" s="624"/>
      <c r="DN12" s="624"/>
      <c r="DO12" s="624"/>
      <c r="DP12" s="625"/>
      <c r="DQ12" s="632">
        <v>304095</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1802946</v>
      </c>
      <c r="BH13" s="624"/>
      <c r="BI13" s="624"/>
      <c r="BJ13" s="624"/>
      <c r="BK13" s="624"/>
      <c r="BL13" s="624"/>
      <c r="BM13" s="624"/>
      <c r="BN13" s="625"/>
      <c r="BO13" s="626">
        <v>48.3</v>
      </c>
      <c r="BP13" s="626"/>
      <c r="BQ13" s="626"/>
      <c r="BR13" s="626"/>
      <c r="BS13" s="627">
        <v>223993</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3207339</v>
      </c>
      <c r="CS13" s="624"/>
      <c r="CT13" s="624"/>
      <c r="CU13" s="624"/>
      <c r="CV13" s="624"/>
      <c r="CW13" s="624"/>
      <c r="CX13" s="624"/>
      <c r="CY13" s="625"/>
      <c r="CZ13" s="626">
        <v>12.4</v>
      </c>
      <c r="DA13" s="626"/>
      <c r="DB13" s="626"/>
      <c r="DC13" s="626"/>
      <c r="DD13" s="632">
        <v>1936965</v>
      </c>
      <c r="DE13" s="624"/>
      <c r="DF13" s="624"/>
      <c r="DG13" s="624"/>
      <c r="DH13" s="624"/>
      <c r="DI13" s="624"/>
      <c r="DJ13" s="624"/>
      <c r="DK13" s="624"/>
      <c r="DL13" s="624"/>
      <c r="DM13" s="624"/>
      <c r="DN13" s="624"/>
      <c r="DO13" s="624"/>
      <c r="DP13" s="625"/>
      <c r="DQ13" s="632">
        <v>1373698</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146288</v>
      </c>
      <c r="BH14" s="624"/>
      <c r="BI14" s="624"/>
      <c r="BJ14" s="624"/>
      <c r="BK14" s="624"/>
      <c r="BL14" s="624"/>
      <c r="BM14" s="624"/>
      <c r="BN14" s="625"/>
      <c r="BO14" s="626">
        <v>3.9</v>
      </c>
      <c r="BP14" s="626"/>
      <c r="BQ14" s="626"/>
      <c r="BR14" s="626"/>
      <c r="BS14" s="627">
        <v>4159</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943920</v>
      </c>
      <c r="CS14" s="624"/>
      <c r="CT14" s="624"/>
      <c r="CU14" s="624"/>
      <c r="CV14" s="624"/>
      <c r="CW14" s="624"/>
      <c r="CX14" s="624"/>
      <c r="CY14" s="625"/>
      <c r="CZ14" s="626">
        <v>3.6</v>
      </c>
      <c r="DA14" s="626"/>
      <c r="DB14" s="626"/>
      <c r="DC14" s="626"/>
      <c r="DD14" s="632">
        <v>124411</v>
      </c>
      <c r="DE14" s="624"/>
      <c r="DF14" s="624"/>
      <c r="DG14" s="624"/>
      <c r="DH14" s="624"/>
      <c r="DI14" s="624"/>
      <c r="DJ14" s="624"/>
      <c r="DK14" s="624"/>
      <c r="DL14" s="624"/>
      <c r="DM14" s="624"/>
      <c r="DN14" s="624"/>
      <c r="DO14" s="624"/>
      <c r="DP14" s="625"/>
      <c r="DQ14" s="632">
        <v>811089</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16180</v>
      </c>
      <c r="S15" s="624"/>
      <c r="T15" s="624"/>
      <c r="U15" s="624"/>
      <c r="V15" s="624"/>
      <c r="W15" s="624"/>
      <c r="X15" s="624"/>
      <c r="Y15" s="625"/>
      <c r="Z15" s="626">
        <v>0.1</v>
      </c>
      <c r="AA15" s="626"/>
      <c r="AB15" s="626"/>
      <c r="AC15" s="626"/>
      <c r="AD15" s="627">
        <v>16180</v>
      </c>
      <c r="AE15" s="627"/>
      <c r="AF15" s="627"/>
      <c r="AG15" s="627"/>
      <c r="AH15" s="627"/>
      <c r="AI15" s="627"/>
      <c r="AJ15" s="627"/>
      <c r="AK15" s="627"/>
      <c r="AL15" s="628">
        <v>0.1</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193309</v>
      </c>
      <c r="BH15" s="624"/>
      <c r="BI15" s="624"/>
      <c r="BJ15" s="624"/>
      <c r="BK15" s="624"/>
      <c r="BL15" s="624"/>
      <c r="BM15" s="624"/>
      <c r="BN15" s="625"/>
      <c r="BO15" s="626">
        <v>5.2</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1882632</v>
      </c>
      <c r="CS15" s="624"/>
      <c r="CT15" s="624"/>
      <c r="CU15" s="624"/>
      <c r="CV15" s="624"/>
      <c r="CW15" s="624"/>
      <c r="CX15" s="624"/>
      <c r="CY15" s="625"/>
      <c r="CZ15" s="626">
        <v>7.3</v>
      </c>
      <c r="DA15" s="626"/>
      <c r="DB15" s="626"/>
      <c r="DC15" s="626"/>
      <c r="DD15" s="632">
        <v>176399</v>
      </c>
      <c r="DE15" s="624"/>
      <c r="DF15" s="624"/>
      <c r="DG15" s="624"/>
      <c r="DH15" s="624"/>
      <c r="DI15" s="624"/>
      <c r="DJ15" s="624"/>
      <c r="DK15" s="624"/>
      <c r="DL15" s="624"/>
      <c r="DM15" s="624"/>
      <c r="DN15" s="624"/>
      <c r="DO15" s="624"/>
      <c r="DP15" s="625"/>
      <c r="DQ15" s="632">
        <v>1402256</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73303</v>
      </c>
      <c r="S16" s="624"/>
      <c r="T16" s="624"/>
      <c r="U16" s="624"/>
      <c r="V16" s="624"/>
      <c r="W16" s="624"/>
      <c r="X16" s="624"/>
      <c r="Y16" s="625"/>
      <c r="Z16" s="626">
        <v>0.3</v>
      </c>
      <c r="AA16" s="626"/>
      <c r="AB16" s="626"/>
      <c r="AC16" s="626"/>
      <c r="AD16" s="627">
        <v>73303</v>
      </c>
      <c r="AE16" s="627"/>
      <c r="AF16" s="627"/>
      <c r="AG16" s="627"/>
      <c r="AH16" s="627"/>
      <c r="AI16" s="627"/>
      <c r="AJ16" s="627"/>
      <c r="AK16" s="627"/>
      <c r="AL16" s="628">
        <v>0.5</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v>368</v>
      </c>
      <c r="BH16" s="624"/>
      <c r="BI16" s="624"/>
      <c r="BJ16" s="624"/>
      <c r="BK16" s="624"/>
      <c r="BL16" s="624"/>
      <c r="BM16" s="624"/>
      <c r="BN16" s="625"/>
      <c r="BO16" s="626">
        <v>0</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238264</v>
      </c>
      <c r="CS16" s="624"/>
      <c r="CT16" s="624"/>
      <c r="CU16" s="624"/>
      <c r="CV16" s="624"/>
      <c r="CW16" s="624"/>
      <c r="CX16" s="624"/>
      <c r="CY16" s="625"/>
      <c r="CZ16" s="626">
        <v>0.9</v>
      </c>
      <c r="DA16" s="626"/>
      <c r="DB16" s="626"/>
      <c r="DC16" s="626"/>
      <c r="DD16" s="632" t="s">
        <v>122</v>
      </c>
      <c r="DE16" s="624"/>
      <c r="DF16" s="624"/>
      <c r="DG16" s="624"/>
      <c r="DH16" s="624"/>
      <c r="DI16" s="624"/>
      <c r="DJ16" s="624"/>
      <c r="DK16" s="624"/>
      <c r="DL16" s="624"/>
      <c r="DM16" s="624"/>
      <c r="DN16" s="624"/>
      <c r="DO16" s="624"/>
      <c r="DP16" s="625"/>
      <c r="DQ16" s="632">
        <v>75451</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155282</v>
      </c>
      <c r="S17" s="624"/>
      <c r="T17" s="624"/>
      <c r="U17" s="624"/>
      <c r="V17" s="624"/>
      <c r="W17" s="624"/>
      <c r="X17" s="624"/>
      <c r="Y17" s="625"/>
      <c r="Z17" s="626">
        <v>0.6</v>
      </c>
      <c r="AA17" s="626"/>
      <c r="AB17" s="626"/>
      <c r="AC17" s="626"/>
      <c r="AD17" s="627">
        <v>155282</v>
      </c>
      <c r="AE17" s="627"/>
      <c r="AF17" s="627"/>
      <c r="AG17" s="627"/>
      <c r="AH17" s="627"/>
      <c r="AI17" s="627"/>
      <c r="AJ17" s="627"/>
      <c r="AK17" s="627"/>
      <c r="AL17" s="628">
        <v>1.1000000000000001</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2899851</v>
      </c>
      <c r="CS17" s="624"/>
      <c r="CT17" s="624"/>
      <c r="CU17" s="624"/>
      <c r="CV17" s="624"/>
      <c r="CW17" s="624"/>
      <c r="CX17" s="624"/>
      <c r="CY17" s="625"/>
      <c r="CZ17" s="626">
        <v>11.2</v>
      </c>
      <c r="DA17" s="626"/>
      <c r="DB17" s="626"/>
      <c r="DC17" s="626"/>
      <c r="DD17" s="632" t="s">
        <v>122</v>
      </c>
      <c r="DE17" s="624"/>
      <c r="DF17" s="624"/>
      <c r="DG17" s="624"/>
      <c r="DH17" s="624"/>
      <c r="DI17" s="624"/>
      <c r="DJ17" s="624"/>
      <c r="DK17" s="624"/>
      <c r="DL17" s="624"/>
      <c r="DM17" s="624"/>
      <c r="DN17" s="624"/>
      <c r="DO17" s="624"/>
      <c r="DP17" s="625"/>
      <c r="DQ17" s="632">
        <v>2851082</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23636</v>
      </c>
      <c r="S18" s="624"/>
      <c r="T18" s="624"/>
      <c r="U18" s="624"/>
      <c r="V18" s="624"/>
      <c r="W18" s="624"/>
      <c r="X18" s="624"/>
      <c r="Y18" s="625"/>
      <c r="Z18" s="626">
        <v>0.1</v>
      </c>
      <c r="AA18" s="626"/>
      <c r="AB18" s="626"/>
      <c r="AC18" s="626"/>
      <c r="AD18" s="627">
        <v>23636</v>
      </c>
      <c r="AE18" s="627"/>
      <c r="AF18" s="627"/>
      <c r="AG18" s="627"/>
      <c r="AH18" s="627"/>
      <c r="AI18" s="627"/>
      <c r="AJ18" s="627"/>
      <c r="AK18" s="627"/>
      <c r="AL18" s="628">
        <v>0.2</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127132</v>
      </c>
      <c r="S19" s="624"/>
      <c r="T19" s="624"/>
      <c r="U19" s="624"/>
      <c r="V19" s="624"/>
      <c r="W19" s="624"/>
      <c r="X19" s="624"/>
      <c r="Y19" s="625"/>
      <c r="Z19" s="626">
        <v>0.5</v>
      </c>
      <c r="AA19" s="626"/>
      <c r="AB19" s="626"/>
      <c r="AC19" s="626"/>
      <c r="AD19" s="627">
        <v>127132</v>
      </c>
      <c r="AE19" s="627"/>
      <c r="AF19" s="627"/>
      <c r="AG19" s="627"/>
      <c r="AH19" s="627"/>
      <c r="AI19" s="627"/>
      <c r="AJ19" s="627"/>
      <c r="AK19" s="627"/>
      <c r="AL19" s="628">
        <v>0.9</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65435</v>
      </c>
      <c r="BH19" s="624"/>
      <c r="BI19" s="624"/>
      <c r="BJ19" s="624"/>
      <c r="BK19" s="624"/>
      <c r="BL19" s="624"/>
      <c r="BM19" s="624"/>
      <c r="BN19" s="625"/>
      <c r="BO19" s="626">
        <v>1.8</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4514</v>
      </c>
      <c r="S20" s="624"/>
      <c r="T20" s="624"/>
      <c r="U20" s="624"/>
      <c r="V20" s="624"/>
      <c r="W20" s="624"/>
      <c r="X20" s="624"/>
      <c r="Y20" s="625"/>
      <c r="Z20" s="626">
        <v>0</v>
      </c>
      <c r="AA20" s="626"/>
      <c r="AB20" s="626"/>
      <c r="AC20" s="626"/>
      <c r="AD20" s="627">
        <v>4514</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65435</v>
      </c>
      <c r="BH20" s="624"/>
      <c r="BI20" s="624"/>
      <c r="BJ20" s="624"/>
      <c r="BK20" s="624"/>
      <c r="BL20" s="624"/>
      <c r="BM20" s="624"/>
      <c r="BN20" s="625"/>
      <c r="BO20" s="626">
        <v>1.8</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25900379</v>
      </c>
      <c r="CS20" s="624"/>
      <c r="CT20" s="624"/>
      <c r="CU20" s="624"/>
      <c r="CV20" s="624"/>
      <c r="CW20" s="624"/>
      <c r="CX20" s="624"/>
      <c r="CY20" s="625"/>
      <c r="CZ20" s="626">
        <v>100</v>
      </c>
      <c r="DA20" s="626"/>
      <c r="DB20" s="626"/>
      <c r="DC20" s="626"/>
      <c r="DD20" s="632">
        <v>3573661</v>
      </c>
      <c r="DE20" s="624"/>
      <c r="DF20" s="624"/>
      <c r="DG20" s="624"/>
      <c r="DH20" s="624"/>
      <c r="DI20" s="624"/>
      <c r="DJ20" s="624"/>
      <c r="DK20" s="624"/>
      <c r="DL20" s="624"/>
      <c r="DM20" s="624"/>
      <c r="DN20" s="624"/>
      <c r="DO20" s="624"/>
      <c r="DP20" s="625"/>
      <c r="DQ20" s="632">
        <v>16887640</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10274429</v>
      </c>
      <c r="S21" s="624"/>
      <c r="T21" s="624"/>
      <c r="U21" s="624"/>
      <c r="V21" s="624"/>
      <c r="W21" s="624"/>
      <c r="X21" s="624"/>
      <c r="Y21" s="625"/>
      <c r="Z21" s="626">
        <v>38.9</v>
      </c>
      <c r="AA21" s="626"/>
      <c r="AB21" s="626"/>
      <c r="AC21" s="626"/>
      <c r="AD21" s="627">
        <v>8690139</v>
      </c>
      <c r="AE21" s="627"/>
      <c r="AF21" s="627"/>
      <c r="AG21" s="627"/>
      <c r="AH21" s="627"/>
      <c r="AI21" s="627"/>
      <c r="AJ21" s="627"/>
      <c r="AK21" s="627"/>
      <c r="AL21" s="628">
        <v>63.1</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4995</v>
      </c>
      <c r="BH21" s="624"/>
      <c r="BI21" s="624"/>
      <c r="BJ21" s="624"/>
      <c r="BK21" s="624"/>
      <c r="BL21" s="624"/>
      <c r="BM21" s="624"/>
      <c r="BN21" s="625"/>
      <c r="BO21" s="626">
        <v>0.1</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8690139</v>
      </c>
      <c r="S22" s="624"/>
      <c r="T22" s="624"/>
      <c r="U22" s="624"/>
      <c r="V22" s="624"/>
      <c r="W22" s="624"/>
      <c r="X22" s="624"/>
      <c r="Y22" s="625"/>
      <c r="Z22" s="626">
        <v>32.9</v>
      </c>
      <c r="AA22" s="626"/>
      <c r="AB22" s="626"/>
      <c r="AC22" s="626"/>
      <c r="AD22" s="627">
        <v>8690139</v>
      </c>
      <c r="AE22" s="627"/>
      <c r="AF22" s="627"/>
      <c r="AG22" s="627"/>
      <c r="AH22" s="627"/>
      <c r="AI22" s="627"/>
      <c r="AJ22" s="627"/>
      <c r="AK22" s="627"/>
      <c r="AL22" s="628">
        <v>63.1</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1584290</v>
      </c>
      <c r="S23" s="624"/>
      <c r="T23" s="624"/>
      <c r="U23" s="624"/>
      <c r="V23" s="624"/>
      <c r="W23" s="624"/>
      <c r="X23" s="624"/>
      <c r="Y23" s="625"/>
      <c r="Z23" s="626">
        <v>6</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60440</v>
      </c>
      <c r="BH23" s="624"/>
      <c r="BI23" s="624"/>
      <c r="BJ23" s="624"/>
      <c r="BK23" s="624"/>
      <c r="BL23" s="624"/>
      <c r="BM23" s="624"/>
      <c r="BN23" s="625"/>
      <c r="BO23" s="626">
        <v>1.6</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12110303</v>
      </c>
      <c r="CS24" s="613"/>
      <c r="CT24" s="613"/>
      <c r="CU24" s="613"/>
      <c r="CV24" s="613"/>
      <c r="CW24" s="613"/>
      <c r="CX24" s="613"/>
      <c r="CY24" s="614"/>
      <c r="CZ24" s="617">
        <v>46.8</v>
      </c>
      <c r="DA24" s="618"/>
      <c r="DB24" s="618"/>
      <c r="DC24" s="634"/>
      <c r="DD24" s="655">
        <v>8883608</v>
      </c>
      <c r="DE24" s="613"/>
      <c r="DF24" s="613"/>
      <c r="DG24" s="613"/>
      <c r="DH24" s="613"/>
      <c r="DI24" s="613"/>
      <c r="DJ24" s="613"/>
      <c r="DK24" s="614"/>
      <c r="DL24" s="655">
        <v>8246433</v>
      </c>
      <c r="DM24" s="613"/>
      <c r="DN24" s="613"/>
      <c r="DO24" s="613"/>
      <c r="DP24" s="613"/>
      <c r="DQ24" s="613"/>
      <c r="DR24" s="613"/>
      <c r="DS24" s="613"/>
      <c r="DT24" s="613"/>
      <c r="DU24" s="613"/>
      <c r="DV24" s="614"/>
      <c r="DW24" s="617">
        <v>59.7</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15381190</v>
      </c>
      <c r="S25" s="624"/>
      <c r="T25" s="624"/>
      <c r="U25" s="624"/>
      <c r="V25" s="624"/>
      <c r="W25" s="624"/>
      <c r="X25" s="624"/>
      <c r="Y25" s="625"/>
      <c r="Z25" s="626">
        <v>58.2</v>
      </c>
      <c r="AA25" s="626"/>
      <c r="AB25" s="626"/>
      <c r="AC25" s="626"/>
      <c r="AD25" s="627">
        <v>13736460</v>
      </c>
      <c r="AE25" s="627"/>
      <c r="AF25" s="627"/>
      <c r="AG25" s="627"/>
      <c r="AH25" s="627"/>
      <c r="AI25" s="627"/>
      <c r="AJ25" s="627"/>
      <c r="AK25" s="627"/>
      <c r="AL25" s="628">
        <v>99.7</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4700516</v>
      </c>
      <c r="CS25" s="656"/>
      <c r="CT25" s="656"/>
      <c r="CU25" s="656"/>
      <c r="CV25" s="656"/>
      <c r="CW25" s="656"/>
      <c r="CX25" s="656"/>
      <c r="CY25" s="657"/>
      <c r="CZ25" s="628">
        <v>18.100000000000001</v>
      </c>
      <c r="DA25" s="653"/>
      <c r="DB25" s="653"/>
      <c r="DC25" s="658"/>
      <c r="DD25" s="632">
        <v>4402239</v>
      </c>
      <c r="DE25" s="656"/>
      <c r="DF25" s="656"/>
      <c r="DG25" s="656"/>
      <c r="DH25" s="656"/>
      <c r="DI25" s="656"/>
      <c r="DJ25" s="656"/>
      <c r="DK25" s="657"/>
      <c r="DL25" s="632">
        <v>4353571</v>
      </c>
      <c r="DM25" s="656"/>
      <c r="DN25" s="656"/>
      <c r="DO25" s="656"/>
      <c r="DP25" s="656"/>
      <c r="DQ25" s="656"/>
      <c r="DR25" s="656"/>
      <c r="DS25" s="656"/>
      <c r="DT25" s="656"/>
      <c r="DU25" s="656"/>
      <c r="DV25" s="657"/>
      <c r="DW25" s="628">
        <v>31.5</v>
      </c>
      <c r="DX25" s="653"/>
      <c r="DY25" s="653"/>
      <c r="DZ25" s="653"/>
      <c r="EA25" s="653"/>
      <c r="EB25" s="653"/>
      <c r="EC25" s="654"/>
    </row>
    <row r="26" spans="2:133" ht="11.25" customHeight="1" x14ac:dyDescent="0.15">
      <c r="B26" s="620" t="s">
        <v>283</v>
      </c>
      <c r="C26" s="621"/>
      <c r="D26" s="621"/>
      <c r="E26" s="621"/>
      <c r="F26" s="621"/>
      <c r="G26" s="621"/>
      <c r="H26" s="621"/>
      <c r="I26" s="621"/>
      <c r="J26" s="621"/>
      <c r="K26" s="621"/>
      <c r="L26" s="621"/>
      <c r="M26" s="621"/>
      <c r="N26" s="621"/>
      <c r="O26" s="621"/>
      <c r="P26" s="621"/>
      <c r="Q26" s="622"/>
      <c r="R26" s="623">
        <v>2160</v>
      </c>
      <c r="S26" s="624"/>
      <c r="T26" s="624"/>
      <c r="U26" s="624"/>
      <c r="V26" s="624"/>
      <c r="W26" s="624"/>
      <c r="X26" s="624"/>
      <c r="Y26" s="625"/>
      <c r="Z26" s="626">
        <v>0</v>
      </c>
      <c r="AA26" s="626"/>
      <c r="AB26" s="626"/>
      <c r="AC26" s="626"/>
      <c r="AD26" s="627">
        <v>2160</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2577386</v>
      </c>
      <c r="CS26" s="624"/>
      <c r="CT26" s="624"/>
      <c r="CU26" s="624"/>
      <c r="CV26" s="624"/>
      <c r="CW26" s="624"/>
      <c r="CX26" s="624"/>
      <c r="CY26" s="625"/>
      <c r="CZ26" s="628">
        <v>10</v>
      </c>
      <c r="DA26" s="653"/>
      <c r="DB26" s="653"/>
      <c r="DC26" s="658"/>
      <c r="DD26" s="632">
        <v>2449340</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286</v>
      </c>
      <c r="C27" s="621"/>
      <c r="D27" s="621"/>
      <c r="E27" s="621"/>
      <c r="F27" s="621"/>
      <c r="G27" s="621"/>
      <c r="H27" s="621"/>
      <c r="I27" s="621"/>
      <c r="J27" s="621"/>
      <c r="K27" s="621"/>
      <c r="L27" s="621"/>
      <c r="M27" s="621"/>
      <c r="N27" s="621"/>
      <c r="O27" s="621"/>
      <c r="P27" s="621"/>
      <c r="Q27" s="622"/>
      <c r="R27" s="623">
        <v>241801</v>
      </c>
      <c r="S27" s="624"/>
      <c r="T27" s="624"/>
      <c r="U27" s="624"/>
      <c r="V27" s="624"/>
      <c r="W27" s="624"/>
      <c r="X27" s="624"/>
      <c r="Y27" s="625"/>
      <c r="Z27" s="626">
        <v>0.9</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3734180</v>
      </c>
      <c r="BH27" s="624"/>
      <c r="BI27" s="624"/>
      <c r="BJ27" s="624"/>
      <c r="BK27" s="624"/>
      <c r="BL27" s="624"/>
      <c r="BM27" s="624"/>
      <c r="BN27" s="625"/>
      <c r="BO27" s="626">
        <v>100</v>
      </c>
      <c r="BP27" s="626"/>
      <c r="BQ27" s="626"/>
      <c r="BR27" s="626"/>
      <c r="BS27" s="627">
        <v>318569</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4509936</v>
      </c>
      <c r="CS27" s="656"/>
      <c r="CT27" s="656"/>
      <c r="CU27" s="656"/>
      <c r="CV27" s="656"/>
      <c r="CW27" s="656"/>
      <c r="CX27" s="656"/>
      <c r="CY27" s="657"/>
      <c r="CZ27" s="628">
        <v>17.399999999999999</v>
      </c>
      <c r="DA27" s="653"/>
      <c r="DB27" s="653"/>
      <c r="DC27" s="658"/>
      <c r="DD27" s="632">
        <v>1630287</v>
      </c>
      <c r="DE27" s="656"/>
      <c r="DF27" s="656"/>
      <c r="DG27" s="656"/>
      <c r="DH27" s="656"/>
      <c r="DI27" s="656"/>
      <c r="DJ27" s="656"/>
      <c r="DK27" s="657"/>
      <c r="DL27" s="632">
        <v>1041780</v>
      </c>
      <c r="DM27" s="656"/>
      <c r="DN27" s="656"/>
      <c r="DO27" s="656"/>
      <c r="DP27" s="656"/>
      <c r="DQ27" s="656"/>
      <c r="DR27" s="656"/>
      <c r="DS27" s="656"/>
      <c r="DT27" s="656"/>
      <c r="DU27" s="656"/>
      <c r="DV27" s="657"/>
      <c r="DW27" s="628">
        <v>7.5</v>
      </c>
      <c r="DX27" s="653"/>
      <c r="DY27" s="653"/>
      <c r="DZ27" s="653"/>
      <c r="EA27" s="653"/>
      <c r="EB27" s="653"/>
      <c r="EC27" s="654"/>
    </row>
    <row r="28" spans="2:133" ht="11.25" customHeight="1" x14ac:dyDescent="0.15">
      <c r="B28" s="620" t="s">
        <v>289</v>
      </c>
      <c r="C28" s="621"/>
      <c r="D28" s="621"/>
      <c r="E28" s="621"/>
      <c r="F28" s="621"/>
      <c r="G28" s="621"/>
      <c r="H28" s="621"/>
      <c r="I28" s="621"/>
      <c r="J28" s="621"/>
      <c r="K28" s="621"/>
      <c r="L28" s="621"/>
      <c r="M28" s="621"/>
      <c r="N28" s="621"/>
      <c r="O28" s="621"/>
      <c r="P28" s="621"/>
      <c r="Q28" s="622"/>
      <c r="R28" s="623">
        <v>123316</v>
      </c>
      <c r="S28" s="624"/>
      <c r="T28" s="624"/>
      <c r="U28" s="624"/>
      <c r="V28" s="624"/>
      <c r="W28" s="624"/>
      <c r="X28" s="624"/>
      <c r="Y28" s="625"/>
      <c r="Z28" s="626">
        <v>0.5</v>
      </c>
      <c r="AA28" s="626"/>
      <c r="AB28" s="626"/>
      <c r="AC28" s="626"/>
      <c r="AD28" s="627">
        <v>22410</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2899851</v>
      </c>
      <c r="CS28" s="624"/>
      <c r="CT28" s="624"/>
      <c r="CU28" s="624"/>
      <c r="CV28" s="624"/>
      <c r="CW28" s="624"/>
      <c r="CX28" s="624"/>
      <c r="CY28" s="625"/>
      <c r="CZ28" s="628">
        <v>11.2</v>
      </c>
      <c r="DA28" s="653"/>
      <c r="DB28" s="653"/>
      <c r="DC28" s="658"/>
      <c r="DD28" s="632">
        <v>2851082</v>
      </c>
      <c r="DE28" s="624"/>
      <c r="DF28" s="624"/>
      <c r="DG28" s="624"/>
      <c r="DH28" s="624"/>
      <c r="DI28" s="624"/>
      <c r="DJ28" s="624"/>
      <c r="DK28" s="625"/>
      <c r="DL28" s="632">
        <v>2851082</v>
      </c>
      <c r="DM28" s="624"/>
      <c r="DN28" s="624"/>
      <c r="DO28" s="624"/>
      <c r="DP28" s="624"/>
      <c r="DQ28" s="624"/>
      <c r="DR28" s="624"/>
      <c r="DS28" s="624"/>
      <c r="DT28" s="624"/>
      <c r="DU28" s="624"/>
      <c r="DV28" s="625"/>
      <c r="DW28" s="628">
        <v>20.6</v>
      </c>
      <c r="DX28" s="653"/>
      <c r="DY28" s="653"/>
      <c r="DZ28" s="653"/>
      <c r="EA28" s="653"/>
      <c r="EB28" s="653"/>
      <c r="EC28" s="654"/>
    </row>
    <row r="29" spans="2:133" ht="11.25" customHeight="1" x14ac:dyDescent="0.15">
      <c r="B29" s="620" t="s">
        <v>291</v>
      </c>
      <c r="C29" s="621"/>
      <c r="D29" s="621"/>
      <c r="E29" s="621"/>
      <c r="F29" s="621"/>
      <c r="G29" s="621"/>
      <c r="H29" s="621"/>
      <c r="I29" s="621"/>
      <c r="J29" s="621"/>
      <c r="K29" s="621"/>
      <c r="L29" s="621"/>
      <c r="M29" s="621"/>
      <c r="N29" s="621"/>
      <c r="O29" s="621"/>
      <c r="P29" s="621"/>
      <c r="Q29" s="622"/>
      <c r="R29" s="623">
        <v>127815</v>
      </c>
      <c r="S29" s="624"/>
      <c r="T29" s="624"/>
      <c r="U29" s="624"/>
      <c r="V29" s="624"/>
      <c r="W29" s="624"/>
      <c r="X29" s="624"/>
      <c r="Y29" s="625"/>
      <c r="Z29" s="626">
        <v>0.5</v>
      </c>
      <c r="AA29" s="626"/>
      <c r="AB29" s="626"/>
      <c r="AC29" s="626"/>
      <c r="AD29" s="627">
        <v>413</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2899379</v>
      </c>
      <c r="CS29" s="656"/>
      <c r="CT29" s="656"/>
      <c r="CU29" s="656"/>
      <c r="CV29" s="656"/>
      <c r="CW29" s="656"/>
      <c r="CX29" s="656"/>
      <c r="CY29" s="657"/>
      <c r="CZ29" s="628">
        <v>11.2</v>
      </c>
      <c r="DA29" s="653"/>
      <c r="DB29" s="653"/>
      <c r="DC29" s="658"/>
      <c r="DD29" s="632">
        <v>2850610</v>
      </c>
      <c r="DE29" s="656"/>
      <c r="DF29" s="656"/>
      <c r="DG29" s="656"/>
      <c r="DH29" s="656"/>
      <c r="DI29" s="656"/>
      <c r="DJ29" s="656"/>
      <c r="DK29" s="657"/>
      <c r="DL29" s="632">
        <v>2850610</v>
      </c>
      <c r="DM29" s="656"/>
      <c r="DN29" s="656"/>
      <c r="DO29" s="656"/>
      <c r="DP29" s="656"/>
      <c r="DQ29" s="656"/>
      <c r="DR29" s="656"/>
      <c r="DS29" s="656"/>
      <c r="DT29" s="656"/>
      <c r="DU29" s="656"/>
      <c r="DV29" s="657"/>
      <c r="DW29" s="628">
        <v>20.6</v>
      </c>
      <c r="DX29" s="653"/>
      <c r="DY29" s="653"/>
      <c r="DZ29" s="653"/>
      <c r="EA29" s="653"/>
      <c r="EB29" s="653"/>
      <c r="EC29" s="654"/>
    </row>
    <row r="30" spans="2:133" ht="11.25" customHeight="1" x14ac:dyDescent="0.15">
      <c r="B30" s="620" t="s">
        <v>293</v>
      </c>
      <c r="C30" s="621"/>
      <c r="D30" s="621"/>
      <c r="E30" s="621"/>
      <c r="F30" s="621"/>
      <c r="G30" s="621"/>
      <c r="H30" s="621"/>
      <c r="I30" s="621"/>
      <c r="J30" s="621"/>
      <c r="K30" s="621"/>
      <c r="L30" s="621"/>
      <c r="M30" s="621"/>
      <c r="N30" s="621"/>
      <c r="O30" s="621"/>
      <c r="P30" s="621"/>
      <c r="Q30" s="622"/>
      <c r="R30" s="623">
        <v>4017326</v>
      </c>
      <c r="S30" s="624"/>
      <c r="T30" s="624"/>
      <c r="U30" s="624"/>
      <c r="V30" s="624"/>
      <c r="W30" s="624"/>
      <c r="X30" s="624"/>
      <c r="Y30" s="625"/>
      <c r="Z30" s="626">
        <v>15.2</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2784117</v>
      </c>
      <c r="CS30" s="624"/>
      <c r="CT30" s="624"/>
      <c r="CU30" s="624"/>
      <c r="CV30" s="624"/>
      <c r="CW30" s="624"/>
      <c r="CX30" s="624"/>
      <c r="CY30" s="625"/>
      <c r="CZ30" s="628">
        <v>10.7</v>
      </c>
      <c r="DA30" s="653"/>
      <c r="DB30" s="653"/>
      <c r="DC30" s="658"/>
      <c r="DD30" s="632">
        <v>2735551</v>
      </c>
      <c r="DE30" s="624"/>
      <c r="DF30" s="624"/>
      <c r="DG30" s="624"/>
      <c r="DH30" s="624"/>
      <c r="DI30" s="624"/>
      <c r="DJ30" s="624"/>
      <c r="DK30" s="625"/>
      <c r="DL30" s="632">
        <v>2735551</v>
      </c>
      <c r="DM30" s="624"/>
      <c r="DN30" s="624"/>
      <c r="DO30" s="624"/>
      <c r="DP30" s="624"/>
      <c r="DQ30" s="624"/>
      <c r="DR30" s="624"/>
      <c r="DS30" s="624"/>
      <c r="DT30" s="624"/>
      <c r="DU30" s="624"/>
      <c r="DV30" s="625"/>
      <c r="DW30" s="628">
        <v>19.8</v>
      </c>
      <c r="DX30" s="653"/>
      <c r="DY30" s="653"/>
      <c r="DZ30" s="653"/>
      <c r="EA30" s="653"/>
      <c r="EB30" s="653"/>
      <c r="EC30" s="654"/>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99.1</v>
      </c>
      <c r="BH31" s="667"/>
      <c r="BI31" s="667"/>
      <c r="BJ31" s="667"/>
      <c r="BK31" s="667"/>
      <c r="BL31" s="667"/>
      <c r="BM31" s="618">
        <v>96.8</v>
      </c>
      <c r="BN31" s="667"/>
      <c r="BO31" s="667"/>
      <c r="BP31" s="667"/>
      <c r="BQ31" s="668"/>
      <c r="BR31" s="670">
        <v>99</v>
      </c>
      <c r="BS31" s="667"/>
      <c r="BT31" s="667"/>
      <c r="BU31" s="667"/>
      <c r="BV31" s="667"/>
      <c r="BW31" s="667"/>
      <c r="BX31" s="618">
        <v>96.8</v>
      </c>
      <c r="BY31" s="667"/>
      <c r="BZ31" s="667"/>
      <c r="CA31" s="667"/>
      <c r="CB31" s="668"/>
      <c r="CD31" s="663"/>
      <c r="CE31" s="664"/>
      <c r="CF31" s="620" t="s">
        <v>300</v>
      </c>
      <c r="CG31" s="621"/>
      <c r="CH31" s="621"/>
      <c r="CI31" s="621"/>
      <c r="CJ31" s="621"/>
      <c r="CK31" s="621"/>
      <c r="CL31" s="621"/>
      <c r="CM31" s="621"/>
      <c r="CN31" s="621"/>
      <c r="CO31" s="621"/>
      <c r="CP31" s="621"/>
      <c r="CQ31" s="622"/>
      <c r="CR31" s="623">
        <v>115262</v>
      </c>
      <c r="CS31" s="656"/>
      <c r="CT31" s="656"/>
      <c r="CU31" s="656"/>
      <c r="CV31" s="656"/>
      <c r="CW31" s="656"/>
      <c r="CX31" s="656"/>
      <c r="CY31" s="657"/>
      <c r="CZ31" s="628">
        <v>0.4</v>
      </c>
      <c r="DA31" s="653"/>
      <c r="DB31" s="653"/>
      <c r="DC31" s="658"/>
      <c r="DD31" s="632">
        <v>115059</v>
      </c>
      <c r="DE31" s="656"/>
      <c r="DF31" s="656"/>
      <c r="DG31" s="656"/>
      <c r="DH31" s="656"/>
      <c r="DI31" s="656"/>
      <c r="DJ31" s="656"/>
      <c r="DK31" s="657"/>
      <c r="DL31" s="632">
        <v>115059</v>
      </c>
      <c r="DM31" s="656"/>
      <c r="DN31" s="656"/>
      <c r="DO31" s="656"/>
      <c r="DP31" s="656"/>
      <c r="DQ31" s="656"/>
      <c r="DR31" s="656"/>
      <c r="DS31" s="656"/>
      <c r="DT31" s="656"/>
      <c r="DU31" s="656"/>
      <c r="DV31" s="657"/>
      <c r="DW31" s="628">
        <v>0.8</v>
      </c>
      <c r="DX31" s="653"/>
      <c r="DY31" s="653"/>
      <c r="DZ31" s="653"/>
      <c r="EA31" s="653"/>
      <c r="EB31" s="653"/>
      <c r="EC31" s="654"/>
    </row>
    <row r="32" spans="2:133" ht="11.25" customHeight="1" x14ac:dyDescent="0.15">
      <c r="B32" s="620" t="s">
        <v>301</v>
      </c>
      <c r="C32" s="621"/>
      <c r="D32" s="621"/>
      <c r="E32" s="621"/>
      <c r="F32" s="621"/>
      <c r="G32" s="621"/>
      <c r="H32" s="621"/>
      <c r="I32" s="621"/>
      <c r="J32" s="621"/>
      <c r="K32" s="621"/>
      <c r="L32" s="621"/>
      <c r="M32" s="621"/>
      <c r="N32" s="621"/>
      <c r="O32" s="621"/>
      <c r="P32" s="621"/>
      <c r="Q32" s="622"/>
      <c r="R32" s="623">
        <v>2082348</v>
      </c>
      <c r="S32" s="624"/>
      <c r="T32" s="624"/>
      <c r="U32" s="624"/>
      <c r="V32" s="624"/>
      <c r="W32" s="624"/>
      <c r="X32" s="624"/>
      <c r="Y32" s="625"/>
      <c r="Z32" s="626">
        <v>7.9</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99.3</v>
      </c>
      <c r="BH32" s="656"/>
      <c r="BI32" s="656"/>
      <c r="BJ32" s="656"/>
      <c r="BK32" s="656"/>
      <c r="BL32" s="656"/>
      <c r="BM32" s="629">
        <v>97.6</v>
      </c>
      <c r="BN32" s="656"/>
      <c r="BO32" s="656"/>
      <c r="BP32" s="656"/>
      <c r="BQ32" s="669"/>
      <c r="BR32" s="680">
        <v>99.1</v>
      </c>
      <c r="BS32" s="656"/>
      <c r="BT32" s="656"/>
      <c r="BU32" s="656"/>
      <c r="BV32" s="656"/>
      <c r="BW32" s="656"/>
      <c r="BX32" s="629">
        <v>97.7</v>
      </c>
      <c r="BY32" s="656"/>
      <c r="BZ32" s="656"/>
      <c r="CA32" s="656"/>
      <c r="CB32" s="669"/>
      <c r="CD32" s="665"/>
      <c r="CE32" s="666"/>
      <c r="CF32" s="620" t="s">
        <v>304</v>
      </c>
      <c r="CG32" s="621"/>
      <c r="CH32" s="621"/>
      <c r="CI32" s="621"/>
      <c r="CJ32" s="621"/>
      <c r="CK32" s="621"/>
      <c r="CL32" s="621"/>
      <c r="CM32" s="621"/>
      <c r="CN32" s="621"/>
      <c r="CO32" s="621"/>
      <c r="CP32" s="621"/>
      <c r="CQ32" s="622"/>
      <c r="CR32" s="623">
        <v>472</v>
      </c>
      <c r="CS32" s="624"/>
      <c r="CT32" s="624"/>
      <c r="CU32" s="624"/>
      <c r="CV32" s="624"/>
      <c r="CW32" s="624"/>
      <c r="CX32" s="624"/>
      <c r="CY32" s="625"/>
      <c r="CZ32" s="628">
        <v>0</v>
      </c>
      <c r="DA32" s="653"/>
      <c r="DB32" s="653"/>
      <c r="DC32" s="658"/>
      <c r="DD32" s="632">
        <v>472</v>
      </c>
      <c r="DE32" s="624"/>
      <c r="DF32" s="624"/>
      <c r="DG32" s="624"/>
      <c r="DH32" s="624"/>
      <c r="DI32" s="624"/>
      <c r="DJ32" s="624"/>
      <c r="DK32" s="625"/>
      <c r="DL32" s="632">
        <v>472</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15">
      <c r="B33" s="620" t="s">
        <v>305</v>
      </c>
      <c r="C33" s="621"/>
      <c r="D33" s="621"/>
      <c r="E33" s="621"/>
      <c r="F33" s="621"/>
      <c r="G33" s="621"/>
      <c r="H33" s="621"/>
      <c r="I33" s="621"/>
      <c r="J33" s="621"/>
      <c r="K33" s="621"/>
      <c r="L33" s="621"/>
      <c r="M33" s="621"/>
      <c r="N33" s="621"/>
      <c r="O33" s="621"/>
      <c r="P33" s="621"/>
      <c r="Q33" s="622"/>
      <c r="R33" s="623">
        <v>94512</v>
      </c>
      <c r="S33" s="624"/>
      <c r="T33" s="624"/>
      <c r="U33" s="624"/>
      <c r="V33" s="624"/>
      <c r="W33" s="624"/>
      <c r="X33" s="624"/>
      <c r="Y33" s="625"/>
      <c r="Z33" s="626">
        <v>0.4</v>
      </c>
      <c r="AA33" s="626"/>
      <c r="AB33" s="626"/>
      <c r="AC33" s="626"/>
      <c r="AD33" s="627">
        <v>18290</v>
      </c>
      <c r="AE33" s="627"/>
      <c r="AF33" s="627"/>
      <c r="AG33" s="627"/>
      <c r="AH33" s="627"/>
      <c r="AI33" s="627"/>
      <c r="AJ33" s="627"/>
      <c r="AK33" s="627"/>
      <c r="AL33" s="628">
        <v>0.1</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98.8</v>
      </c>
      <c r="BH33" s="682"/>
      <c r="BI33" s="682"/>
      <c r="BJ33" s="682"/>
      <c r="BK33" s="682"/>
      <c r="BL33" s="682"/>
      <c r="BM33" s="683">
        <v>95.7</v>
      </c>
      <c r="BN33" s="682"/>
      <c r="BO33" s="682"/>
      <c r="BP33" s="682"/>
      <c r="BQ33" s="684"/>
      <c r="BR33" s="681">
        <v>98.7</v>
      </c>
      <c r="BS33" s="682"/>
      <c r="BT33" s="682"/>
      <c r="BU33" s="682"/>
      <c r="BV33" s="682"/>
      <c r="BW33" s="682"/>
      <c r="BX33" s="683">
        <v>95.5</v>
      </c>
      <c r="BY33" s="682"/>
      <c r="BZ33" s="682"/>
      <c r="CA33" s="682"/>
      <c r="CB33" s="684"/>
      <c r="CD33" s="620" t="s">
        <v>307</v>
      </c>
      <c r="CE33" s="621"/>
      <c r="CF33" s="621"/>
      <c r="CG33" s="621"/>
      <c r="CH33" s="621"/>
      <c r="CI33" s="621"/>
      <c r="CJ33" s="621"/>
      <c r="CK33" s="621"/>
      <c r="CL33" s="621"/>
      <c r="CM33" s="621"/>
      <c r="CN33" s="621"/>
      <c r="CO33" s="621"/>
      <c r="CP33" s="621"/>
      <c r="CQ33" s="622"/>
      <c r="CR33" s="623">
        <v>9978151</v>
      </c>
      <c r="CS33" s="656"/>
      <c r="CT33" s="656"/>
      <c r="CU33" s="656"/>
      <c r="CV33" s="656"/>
      <c r="CW33" s="656"/>
      <c r="CX33" s="656"/>
      <c r="CY33" s="657"/>
      <c r="CZ33" s="628">
        <v>38.5</v>
      </c>
      <c r="DA33" s="653"/>
      <c r="DB33" s="653"/>
      <c r="DC33" s="658"/>
      <c r="DD33" s="632">
        <v>7496075</v>
      </c>
      <c r="DE33" s="656"/>
      <c r="DF33" s="656"/>
      <c r="DG33" s="656"/>
      <c r="DH33" s="656"/>
      <c r="DI33" s="656"/>
      <c r="DJ33" s="656"/>
      <c r="DK33" s="657"/>
      <c r="DL33" s="632">
        <v>4855805</v>
      </c>
      <c r="DM33" s="656"/>
      <c r="DN33" s="656"/>
      <c r="DO33" s="656"/>
      <c r="DP33" s="656"/>
      <c r="DQ33" s="656"/>
      <c r="DR33" s="656"/>
      <c r="DS33" s="656"/>
      <c r="DT33" s="656"/>
      <c r="DU33" s="656"/>
      <c r="DV33" s="657"/>
      <c r="DW33" s="628">
        <v>35.200000000000003</v>
      </c>
      <c r="DX33" s="653"/>
      <c r="DY33" s="653"/>
      <c r="DZ33" s="653"/>
      <c r="EA33" s="653"/>
      <c r="EB33" s="653"/>
      <c r="EC33" s="654"/>
    </row>
    <row r="34" spans="2:133" ht="11.25" customHeight="1" x14ac:dyDescent="0.15">
      <c r="B34" s="620" t="s">
        <v>308</v>
      </c>
      <c r="C34" s="621"/>
      <c r="D34" s="621"/>
      <c r="E34" s="621"/>
      <c r="F34" s="621"/>
      <c r="G34" s="621"/>
      <c r="H34" s="621"/>
      <c r="I34" s="621"/>
      <c r="J34" s="621"/>
      <c r="K34" s="621"/>
      <c r="L34" s="621"/>
      <c r="M34" s="621"/>
      <c r="N34" s="621"/>
      <c r="O34" s="621"/>
      <c r="P34" s="621"/>
      <c r="Q34" s="622"/>
      <c r="R34" s="623">
        <v>195403</v>
      </c>
      <c r="S34" s="624"/>
      <c r="T34" s="624"/>
      <c r="U34" s="624"/>
      <c r="V34" s="624"/>
      <c r="W34" s="624"/>
      <c r="X34" s="624"/>
      <c r="Y34" s="625"/>
      <c r="Z34" s="626">
        <v>0.7</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3370626</v>
      </c>
      <c r="CS34" s="624"/>
      <c r="CT34" s="624"/>
      <c r="CU34" s="624"/>
      <c r="CV34" s="624"/>
      <c r="CW34" s="624"/>
      <c r="CX34" s="624"/>
      <c r="CY34" s="625"/>
      <c r="CZ34" s="628">
        <v>13</v>
      </c>
      <c r="DA34" s="653"/>
      <c r="DB34" s="653"/>
      <c r="DC34" s="658"/>
      <c r="DD34" s="632">
        <v>2239354</v>
      </c>
      <c r="DE34" s="624"/>
      <c r="DF34" s="624"/>
      <c r="DG34" s="624"/>
      <c r="DH34" s="624"/>
      <c r="DI34" s="624"/>
      <c r="DJ34" s="624"/>
      <c r="DK34" s="625"/>
      <c r="DL34" s="632">
        <v>1811778</v>
      </c>
      <c r="DM34" s="624"/>
      <c r="DN34" s="624"/>
      <c r="DO34" s="624"/>
      <c r="DP34" s="624"/>
      <c r="DQ34" s="624"/>
      <c r="DR34" s="624"/>
      <c r="DS34" s="624"/>
      <c r="DT34" s="624"/>
      <c r="DU34" s="624"/>
      <c r="DV34" s="625"/>
      <c r="DW34" s="628">
        <v>13.1</v>
      </c>
      <c r="DX34" s="653"/>
      <c r="DY34" s="653"/>
      <c r="DZ34" s="653"/>
      <c r="EA34" s="653"/>
      <c r="EB34" s="653"/>
      <c r="EC34" s="654"/>
    </row>
    <row r="35" spans="2:133" ht="11.25" customHeight="1" x14ac:dyDescent="0.15">
      <c r="B35" s="620" t="s">
        <v>310</v>
      </c>
      <c r="C35" s="621"/>
      <c r="D35" s="621"/>
      <c r="E35" s="621"/>
      <c r="F35" s="621"/>
      <c r="G35" s="621"/>
      <c r="H35" s="621"/>
      <c r="I35" s="621"/>
      <c r="J35" s="621"/>
      <c r="K35" s="621"/>
      <c r="L35" s="621"/>
      <c r="M35" s="621"/>
      <c r="N35" s="621"/>
      <c r="O35" s="621"/>
      <c r="P35" s="621"/>
      <c r="Q35" s="622"/>
      <c r="R35" s="623">
        <v>1027711</v>
      </c>
      <c r="S35" s="624"/>
      <c r="T35" s="624"/>
      <c r="U35" s="624"/>
      <c r="V35" s="624"/>
      <c r="W35" s="624"/>
      <c r="X35" s="624"/>
      <c r="Y35" s="625"/>
      <c r="Z35" s="626">
        <v>3.9</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234902</v>
      </c>
      <c r="CS35" s="656"/>
      <c r="CT35" s="656"/>
      <c r="CU35" s="656"/>
      <c r="CV35" s="656"/>
      <c r="CW35" s="656"/>
      <c r="CX35" s="656"/>
      <c r="CY35" s="657"/>
      <c r="CZ35" s="628">
        <v>0.9</v>
      </c>
      <c r="DA35" s="653"/>
      <c r="DB35" s="653"/>
      <c r="DC35" s="658"/>
      <c r="DD35" s="632">
        <v>219061</v>
      </c>
      <c r="DE35" s="656"/>
      <c r="DF35" s="656"/>
      <c r="DG35" s="656"/>
      <c r="DH35" s="656"/>
      <c r="DI35" s="656"/>
      <c r="DJ35" s="656"/>
      <c r="DK35" s="657"/>
      <c r="DL35" s="632">
        <v>205118</v>
      </c>
      <c r="DM35" s="656"/>
      <c r="DN35" s="656"/>
      <c r="DO35" s="656"/>
      <c r="DP35" s="656"/>
      <c r="DQ35" s="656"/>
      <c r="DR35" s="656"/>
      <c r="DS35" s="656"/>
      <c r="DT35" s="656"/>
      <c r="DU35" s="656"/>
      <c r="DV35" s="657"/>
      <c r="DW35" s="628">
        <v>1.5</v>
      </c>
      <c r="DX35" s="653"/>
      <c r="DY35" s="653"/>
      <c r="DZ35" s="653"/>
      <c r="EA35" s="653"/>
      <c r="EB35" s="653"/>
      <c r="EC35" s="654"/>
    </row>
    <row r="36" spans="2:133" ht="11.25" customHeight="1" x14ac:dyDescent="0.15">
      <c r="B36" s="620" t="s">
        <v>314</v>
      </c>
      <c r="C36" s="621"/>
      <c r="D36" s="621"/>
      <c r="E36" s="621"/>
      <c r="F36" s="621"/>
      <c r="G36" s="621"/>
      <c r="H36" s="621"/>
      <c r="I36" s="621"/>
      <c r="J36" s="621"/>
      <c r="K36" s="621"/>
      <c r="L36" s="621"/>
      <c r="M36" s="621"/>
      <c r="N36" s="621"/>
      <c r="O36" s="621"/>
      <c r="P36" s="621"/>
      <c r="Q36" s="622"/>
      <c r="R36" s="623">
        <v>576450</v>
      </c>
      <c r="S36" s="624"/>
      <c r="T36" s="624"/>
      <c r="U36" s="624"/>
      <c r="V36" s="624"/>
      <c r="W36" s="624"/>
      <c r="X36" s="624"/>
      <c r="Y36" s="625"/>
      <c r="Z36" s="626">
        <v>2.2000000000000002</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4032509</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65678</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2821509</v>
      </c>
      <c r="CS36" s="624"/>
      <c r="CT36" s="624"/>
      <c r="CU36" s="624"/>
      <c r="CV36" s="624"/>
      <c r="CW36" s="624"/>
      <c r="CX36" s="624"/>
      <c r="CY36" s="625"/>
      <c r="CZ36" s="628">
        <v>10.9</v>
      </c>
      <c r="DA36" s="653"/>
      <c r="DB36" s="653"/>
      <c r="DC36" s="658"/>
      <c r="DD36" s="632">
        <v>2020048</v>
      </c>
      <c r="DE36" s="624"/>
      <c r="DF36" s="624"/>
      <c r="DG36" s="624"/>
      <c r="DH36" s="624"/>
      <c r="DI36" s="624"/>
      <c r="DJ36" s="624"/>
      <c r="DK36" s="625"/>
      <c r="DL36" s="632">
        <v>1216362</v>
      </c>
      <c r="DM36" s="624"/>
      <c r="DN36" s="624"/>
      <c r="DO36" s="624"/>
      <c r="DP36" s="624"/>
      <c r="DQ36" s="624"/>
      <c r="DR36" s="624"/>
      <c r="DS36" s="624"/>
      <c r="DT36" s="624"/>
      <c r="DU36" s="624"/>
      <c r="DV36" s="625"/>
      <c r="DW36" s="628">
        <v>8.8000000000000007</v>
      </c>
      <c r="DX36" s="653"/>
      <c r="DY36" s="653"/>
      <c r="DZ36" s="653"/>
      <c r="EA36" s="653"/>
      <c r="EB36" s="653"/>
      <c r="EC36" s="654"/>
    </row>
    <row r="37" spans="2:133" ht="11.25" customHeight="1" x14ac:dyDescent="0.15">
      <c r="B37" s="620" t="s">
        <v>318</v>
      </c>
      <c r="C37" s="621"/>
      <c r="D37" s="621"/>
      <c r="E37" s="621"/>
      <c r="F37" s="621"/>
      <c r="G37" s="621"/>
      <c r="H37" s="621"/>
      <c r="I37" s="621"/>
      <c r="J37" s="621"/>
      <c r="K37" s="621"/>
      <c r="L37" s="621"/>
      <c r="M37" s="621"/>
      <c r="N37" s="621"/>
      <c r="O37" s="621"/>
      <c r="P37" s="621"/>
      <c r="Q37" s="622"/>
      <c r="R37" s="623">
        <v>465817</v>
      </c>
      <c r="S37" s="624"/>
      <c r="T37" s="624"/>
      <c r="U37" s="624"/>
      <c r="V37" s="624"/>
      <c r="W37" s="624"/>
      <c r="X37" s="624"/>
      <c r="Y37" s="625"/>
      <c r="Z37" s="626">
        <v>1.8</v>
      </c>
      <c r="AA37" s="626"/>
      <c r="AB37" s="626"/>
      <c r="AC37" s="626"/>
      <c r="AD37" s="627">
        <v>1</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1026275</v>
      </c>
      <c r="BA37" s="624"/>
      <c r="BB37" s="624"/>
      <c r="BC37" s="624"/>
      <c r="BD37" s="656"/>
      <c r="BE37" s="656"/>
      <c r="BF37" s="669"/>
      <c r="BG37" s="620" t="s">
        <v>320</v>
      </c>
      <c r="BH37" s="621"/>
      <c r="BI37" s="621"/>
      <c r="BJ37" s="621"/>
      <c r="BK37" s="621"/>
      <c r="BL37" s="621"/>
      <c r="BM37" s="621"/>
      <c r="BN37" s="621"/>
      <c r="BO37" s="621"/>
      <c r="BP37" s="621"/>
      <c r="BQ37" s="621"/>
      <c r="BR37" s="621"/>
      <c r="BS37" s="621"/>
      <c r="BT37" s="621"/>
      <c r="BU37" s="622"/>
      <c r="BV37" s="623">
        <v>3920</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14712</v>
      </c>
      <c r="CS37" s="656"/>
      <c r="CT37" s="656"/>
      <c r="CU37" s="656"/>
      <c r="CV37" s="656"/>
      <c r="CW37" s="656"/>
      <c r="CX37" s="656"/>
      <c r="CY37" s="657"/>
      <c r="CZ37" s="628">
        <v>0.1</v>
      </c>
      <c r="DA37" s="653"/>
      <c r="DB37" s="653"/>
      <c r="DC37" s="658"/>
      <c r="DD37" s="632">
        <v>14712</v>
      </c>
      <c r="DE37" s="656"/>
      <c r="DF37" s="656"/>
      <c r="DG37" s="656"/>
      <c r="DH37" s="656"/>
      <c r="DI37" s="656"/>
      <c r="DJ37" s="656"/>
      <c r="DK37" s="657"/>
      <c r="DL37" s="632">
        <v>14712</v>
      </c>
      <c r="DM37" s="656"/>
      <c r="DN37" s="656"/>
      <c r="DO37" s="656"/>
      <c r="DP37" s="656"/>
      <c r="DQ37" s="656"/>
      <c r="DR37" s="656"/>
      <c r="DS37" s="656"/>
      <c r="DT37" s="656"/>
      <c r="DU37" s="656"/>
      <c r="DV37" s="657"/>
      <c r="DW37" s="628">
        <v>0.1</v>
      </c>
      <c r="DX37" s="653"/>
      <c r="DY37" s="653"/>
      <c r="DZ37" s="653"/>
      <c r="EA37" s="653"/>
      <c r="EB37" s="653"/>
      <c r="EC37" s="654"/>
    </row>
    <row r="38" spans="2:133" ht="11.25" customHeight="1" x14ac:dyDescent="0.15">
      <c r="B38" s="620" t="s">
        <v>322</v>
      </c>
      <c r="C38" s="621"/>
      <c r="D38" s="621"/>
      <c r="E38" s="621"/>
      <c r="F38" s="621"/>
      <c r="G38" s="621"/>
      <c r="H38" s="621"/>
      <c r="I38" s="621"/>
      <c r="J38" s="621"/>
      <c r="K38" s="621"/>
      <c r="L38" s="621"/>
      <c r="M38" s="621"/>
      <c r="N38" s="621"/>
      <c r="O38" s="621"/>
      <c r="P38" s="621"/>
      <c r="Q38" s="622"/>
      <c r="R38" s="623">
        <v>2076100</v>
      </c>
      <c r="S38" s="624"/>
      <c r="T38" s="624"/>
      <c r="U38" s="624"/>
      <c r="V38" s="624"/>
      <c r="W38" s="624"/>
      <c r="X38" s="624"/>
      <c r="Y38" s="625"/>
      <c r="Z38" s="626">
        <v>7.9</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590630</v>
      </c>
      <c r="BA38" s="624"/>
      <c r="BB38" s="624"/>
      <c r="BC38" s="624"/>
      <c r="BD38" s="656"/>
      <c r="BE38" s="656"/>
      <c r="BF38" s="669"/>
      <c r="BG38" s="620" t="s">
        <v>324</v>
      </c>
      <c r="BH38" s="621"/>
      <c r="BI38" s="621"/>
      <c r="BJ38" s="621"/>
      <c r="BK38" s="621"/>
      <c r="BL38" s="621"/>
      <c r="BM38" s="621"/>
      <c r="BN38" s="621"/>
      <c r="BO38" s="621"/>
      <c r="BP38" s="621"/>
      <c r="BQ38" s="621"/>
      <c r="BR38" s="621"/>
      <c r="BS38" s="621"/>
      <c r="BT38" s="621"/>
      <c r="BU38" s="622"/>
      <c r="BV38" s="623">
        <v>4025</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2113926</v>
      </c>
      <c r="CS38" s="624"/>
      <c r="CT38" s="624"/>
      <c r="CU38" s="624"/>
      <c r="CV38" s="624"/>
      <c r="CW38" s="624"/>
      <c r="CX38" s="624"/>
      <c r="CY38" s="625"/>
      <c r="CZ38" s="628">
        <v>8.1999999999999993</v>
      </c>
      <c r="DA38" s="653"/>
      <c r="DB38" s="653"/>
      <c r="DC38" s="658"/>
      <c r="DD38" s="632">
        <v>1779514</v>
      </c>
      <c r="DE38" s="624"/>
      <c r="DF38" s="624"/>
      <c r="DG38" s="624"/>
      <c r="DH38" s="624"/>
      <c r="DI38" s="624"/>
      <c r="DJ38" s="624"/>
      <c r="DK38" s="625"/>
      <c r="DL38" s="632">
        <v>1622547</v>
      </c>
      <c r="DM38" s="624"/>
      <c r="DN38" s="624"/>
      <c r="DO38" s="624"/>
      <c r="DP38" s="624"/>
      <c r="DQ38" s="624"/>
      <c r="DR38" s="624"/>
      <c r="DS38" s="624"/>
      <c r="DT38" s="624"/>
      <c r="DU38" s="624"/>
      <c r="DV38" s="625"/>
      <c r="DW38" s="628">
        <v>11.7</v>
      </c>
      <c r="DX38" s="653"/>
      <c r="DY38" s="653"/>
      <c r="DZ38" s="653"/>
      <c r="EA38" s="653"/>
      <c r="EB38" s="653"/>
      <c r="EC38" s="654"/>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173228</v>
      </c>
      <c r="BA39" s="624"/>
      <c r="BB39" s="624"/>
      <c r="BC39" s="624"/>
      <c r="BD39" s="656"/>
      <c r="BE39" s="656"/>
      <c r="BF39" s="669"/>
      <c r="BG39" s="620" t="s">
        <v>328</v>
      </c>
      <c r="BH39" s="621"/>
      <c r="BI39" s="621"/>
      <c r="BJ39" s="621"/>
      <c r="BK39" s="621"/>
      <c r="BL39" s="621"/>
      <c r="BM39" s="621"/>
      <c r="BN39" s="621"/>
      <c r="BO39" s="621"/>
      <c r="BP39" s="621"/>
      <c r="BQ39" s="621"/>
      <c r="BR39" s="621"/>
      <c r="BS39" s="621"/>
      <c r="BT39" s="621"/>
      <c r="BU39" s="622"/>
      <c r="BV39" s="623">
        <v>5625</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660965</v>
      </c>
      <c r="CS39" s="656"/>
      <c r="CT39" s="656"/>
      <c r="CU39" s="656"/>
      <c r="CV39" s="656"/>
      <c r="CW39" s="656"/>
      <c r="CX39" s="656"/>
      <c r="CY39" s="657"/>
      <c r="CZ39" s="628">
        <v>2.6</v>
      </c>
      <c r="DA39" s="653"/>
      <c r="DB39" s="653"/>
      <c r="DC39" s="658"/>
      <c r="DD39" s="632">
        <v>523875</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15">
      <c r="B40" s="620" t="s">
        <v>330</v>
      </c>
      <c r="C40" s="621"/>
      <c r="D40" s="621"/>
      <c r="E40" s="621"/>
      <c r="F40" s="621"/>
      <c r="G40" s="621"/>
      <c r="H40" s="621"/>
      <c r="I40" s="621"/>
      <c r="J40" s="621"/>
      <c r="K40" s="621"/>
      <c r="L40" s="621"/>
      <c r="M40" s="621"/>
      <c r="N40" s="621"/>
      <c r="O40" s="621"/>
      <c r="P40" s="621"/>
      <c r="Q40" s="622"/>
      <c r="R40" s="623">
        <v>29200</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128450</v>
      </c>
      <c r="BA40" s="624"/>
      <c r="BB40" s="624"/>
      <c r="BC40" s="624"/>
      <c r="BD40" s="656"/>
      <c r="BE40" s="656"/>
      <c r="BF40" s="669"/>
      <c r="BG40" s="673" t="s">
        <v>332</v>
      </c>
      <c r="BH40" s="674"/>
      <c r="BI40" s="674"/>
      <c r="BJ40" s="674"/>
      <c r="BK40" s="674"/>
      <c r="BL40" s="211"/>
      <c r="BM40" s="621" t="s">
        <v>333</v>
      </c>
      <c r="BN40" s="621"/>
      <c r="BO40" s="621"/>
      <c r="BP40" s="621"/>
      <c r="BQ40" s="621"/>
      <c r="BR40" s="621"/>
      <c r="BS40" s="621"/>
      <c r="BT40" s="621"/>
      <c r="BU40" s="622"/>
      <c r="BV40" s="623">
        <v>96</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776223</v>
      </c>
      <c r="CS40" s="624"/>
      <c r="CT40" s="624"/>
      <c r="CU40" s="624"/>
      <c r="CV40" s="624"/>
      <c r="CW40" s="624"/>
      <c r="CX40" s="624"/>
      <c r="CY40" s="625"/>
      <c r="CZ40" s="628">
        <v>3</v>
      </c>
      <c r="DA40" s="653"/>
      <c r="DB40" s="653"/>
      <c r="DC40" s="658"/>
      <c r="DD40" s="632">
        <v>714223</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15">
      <c r="B41" s="644" t="s">
        <v>335</v>
      </c>
      <c r="C41" s="645"/>
      <c r="D41" s="645"/>
      <c r="E41" s="645"/>
      <c r="F41" s="645"/>
      <c r="G41" s="645"/>
      <c r="H41" s="645"/>
      <c r="I41" s="645"/>
      <c r="J41" s="645"/>
      <c r="K41" s="645"/>
      <c r="L41" s="645"/>
      <c r="M41" s="645"/>
      <c r="N41" s="645"/>
      <c r="O41" s="645"/>
      <c r="P41" s="645"/>
      <c r="Q41" s="646"/>
      <c r="R41" s="695">
        <v>26411949</v>
      </c>
      <c r="S41" s="696"/>
      <c r="T41" s="696"/>
      <c r="U41" s="696"/>
      <c r="V41" s="696"/>
      <c r="W41" s="696"/>
      <c r="X41" s="696"/>
      <c r="Y41" s="700"/>
      <c r="Z41" s="701">
        <v>100</v>
      </c>
      <c r="AA41" s="701"/>
      <c r="AB41" s="701"/>
      <c r="AC41" s="701"/>
      <c r="AD41" s="702">
        <v>13779734</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378418</v>
      </c>
      <c r="BA41" s="624"/>
      <c r="BB41" s="624"/>
      <c r="BC41" s="624"/>
      <c r="BD41" s="656"/>
      <c r="BE41" s="656"/>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1735508</v>
      </c>
      <c r="BA42" s="696"/>
      <c r="BB42" s="696"/>
      <c r="BC42" s="696"/>
      <c r="BD42" s="682"/>
      <c r="BE42" s="682"/>
      <c r="BF42" s="684"/>
      <c r="BG42" s="675"/>
      <c r="BH42" s="676"/>
      <c r="BI42" s="676"/>
      <c r="BJ42" s="676"/>
      <c r="BK42" s="676"/>
      <c r="BL42" s="212"/>
      <c r="BM42" s="645" t="s">
        <v>340</v>
      </c>
      <c r="BN42" s="645"/>
      <c r="BO42" s="645"/>
      <c r="BP42" s="645"/>
      <c r="BQ42" s="645"/>
      <c r="BR42" s="645"/>
      <c r="BS42" s="645"/>
      <c r="BT42" s="645"/>
      <c r="BU42" s="646"/>
      <c r="BV42" s="695">
        <v>506</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3811925</v>
      </c>
      <c r="CS42" s="656"/>
      <c r="CT42" s="656"/>
      <c r="CU42" s="656"/>
      <c r="CV42" s="656"/>
      <c r="CW42" s="656"/>
      <c r="CX42" s="656"/>
      <c r="CY42" s="657"/>
      <c r="CZ42" s="628">
        <v>14.7</v>
      </c>
      <c r="DA42" s="653"/>
      <c r="DB42" s="653"/>
      <c r="DC42" s="658"/>
      <c r="DD42" s="632">
        <v>507957</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132211</v>
      </c>
      <c r="CS43" s="656"/>
      <c r="CT43" s="656"/>
      <c r="CU43" s="656"/>
      <c r="CV43" s="656"/>
      <c r="CW43" s="656"/>
      <c r="CX43" s="656"/>
      <c r="CY43" s="657"/>
      <c r="CZ43" s="628">
        <v>0.5</v>
      </c>
      <c r="DA43" s="653"/>
      <c r="DB43" s="653"/>
      <c r="DC43" s="658"/>
      <c r="DD43" s="632">
        <v>124211</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3573661</v>
      </c>
      <c r="CS44" s="624"/>
      <c r="CT44" s="624"/>
      <c r="CU44" s="624"/>
      <c r="CV44" s="624"/>
      <c r="CW44" s="624"/>
      <c r="CX44" s="624"/>
      <c r="CY44" s="625"/>
      <c r="CZ44" s="628">
        <v>13.8</v>
      </c>
      <c r="DA44" s="629"/>
      <c r="DB44" s="629"/>
      <c r="DC44" s="635"/>
      <c r="DD44" s="632">
        <v>432506</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1977803</v>
      </c>
      <c r="CS45" s="656"/>
      <c r="CT45" s="656"/>
      <c r="CU45" s="656"/>
      <c r="CV45" s="656"/>
      <c r="CW45" s="656"/>
      <c r="CX45" s="656"/>
      <c r="CY45" s="657"/>
      <c r="CZ45" s="628">
        <v>7.6</v>
      </c>
      <c r="DA45" s="653"/>
      <c r="DB45" s="653"/>
      <c r="DC45" s="658"/>
      <c r="DD45" s="632">
        <v>75488</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1421255</v>
      </c>
      <c r="CS46" s="624"/>
      <c r="CT46" s="624"/>
      <c r="CU46" s="624"/>
      <c r="CV46" s="624"/>
      <c r="CW46" s="624"/>
      <c r="CX46" s="624"/>
      <c r="CY46" s="625"/>
      <c r="CZ46" s="628">
        <v>5.5</v>
      </c>
      <c r="DA46" s="629"/>
      <c r="DB46" s="629"/>
      <c r="DC46" s="635"/>
      <c r="DD46" s="632">
        <v>349564</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v>238264</v>
      </c>
      <c r="CS47" s="656"/>
      <c r="CT47" s="656"/>
      <c r="CU47" s="656"/>
      <c r="CV47" s="656"/>
      <c r="CW47" s="656"/>
      <c r="CX47" s="656"/>
      <c r="CY47" s="657"/>
      <c r="CZ47" s="628">
        <v>0.9</v>
      </c>
      <c r="DA47" s="653"/>
      <c r="DB47" s="653"/>
      <c r="DC47" s="658"/>
      <c r="DD47" s="632">
        <v>75451</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25900379</v>
      </c>
      <c r="CS49" s="682"/>
      <c r="CT49" s="682"/>
      <c r="CU49" s="682"/>
      <c r="CV49" s="682"/>
      <c r="CW49" s="682"/>
      <c r="CX49" s="682"/>
      <c r="CY49" s="711"/>
      <c r="CZ49" s="703">
        <v>100</v>
      </c>
      <c r="DA49" s="712"/>
      <c r="DB49" s="712"/>
      <c r="DC49" s="713"/>
      <c r="DD49" s="714">
        <v>16887640</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JkisVFLrourAjlt5R9OTKs6BTWNSiElwKVjeE9KyrFdScapT+QfNrLrxEB1VpiphuFWAkL/rs8hA8vpTC2aOxA==" saltValue="9YU0PyPrY4hQm0gjuZmE/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zoomScale="70" zoomScaleNormal="70" workbookViewId="0">
      <selection activeCell="CM11" sqref="CM11:CQ11"/>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25479</v>
      </c>
      <c r="R7" s="753"/>
      <c r="S7" s="753"/>
      <c r="T7" s="753"/>
      <c r="U7" s="753"/>
      <c r="V7" s="753">
        <v>24973</v>
      </c>
      <c r="W7" s="753"/>
      <c r="X7" s="753"/>
      <c r="Y7" s="753"/>
      <c r="Z7" s="753"/>
      <c r="AA7" s="753">
        <v>506</v>
      </c>
      <c r="AB7" s="753"/>
      <c r="AC7" s="753"/>
      <c r="AD7" s="753"/>
      <c r="AE7" s="754"/>
      <c r="AF7" s="755">
        <v>418</v>
      </c>
      <c r="AG7" s="756"/>
      <c r="AH7" s="756"/>
      <c r="AI7" s="756"/>
      <c r="AJ7" s="757"/>
      <c r="AK7" s="758">
        <v>1028</v>
      </c>
      <c r="AL7" s="759"/>
      <c r="AM7" s="759"/>
      <c r="AN7" s="759"/>
      <c r="AO7" s="759"/>
      <c r="AP7" s="759">
        <v>28609</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556</v>
      </c>
      <c r="BT7" s="747"/>
      <c r="BU7" s="747"/>
      <c r="BV7" s="747"/>
      <c r="BW7" s="747"/>
      <c r="BX7" s="747"/>
      <c r="BY7" s="747"/>
      <c r="BZ7" s="747"/>
      <c r="CA7" s="747"/>
      <c r="CB7" s="747"/>
      <c r="CC7" s="747"/>
      <c r="CD7" s="747"/>
      <c r="CE7" s="747"/>
      <c r="CF7" s="747"/>
      <c r="CG7" s="762"/>
      <c r="CH7" s="743">
        <v>6</v>
      </c>
      <c r="CI7" s="744"/>
      <c r="CJ7" s="744"/>
      <c r="CK7" s="744"/>
      <c r="CL7" s="745"/>
      <c r="CM7" s="743">
        <v>67</v>
      </c>
      <c r="CN7" s="744"/>
      <c r="CO7" s="744"/>
      <c r="CP7" s="744"/>
      <c r="CQ7" s="745"/>
      <c r="CR7" s="743" t="s">
        <v>492</v>
      </c>
      <c r="CS7" s="744"/>
      <c r="CT7" s="744"/>
      <c r="CU7" s="744"/>
      <c r="CV7" s="745"/>
      <c r="CW7" s="743" t="s">
        <v>492</v>
      </c>
      <c r="CX7" s="744"/>
      <c r="CY7" s="744"/>
      <c r="CZ7" s="744"/>
      <c r="DA7" s="745"/>
      <c r="DB7" s="743" t="s">
        <v>492</v>
      </c>
      <c r="DC7" s="744"/>
      <c r="DD7" s="744"/>
      <c r="DE7" s="744"/>
      <c r="DF7" s="745"/>
      <c r="DG7" s="743" t="s">
        <v>492</v>
      </c>
      <c r="DH7" s="744"/>
      <c r="DI7" s="744"/>
      <c r="DJ7" s="744"/>
      <c r="DK7" s="745"/>
      <c r="DL7" s="743" t="s">
        <v>492</v>
      </c>
      <c r="DM7" s="744"/>
      <c r="DN7" s="744"/>
      <c r="DO7" s="744"/>
      <c r="DP7" s="745"/>
      <c r="DQ7" s="743"/>
      <c r="DR7" s="744"/>
      <c r="DS7" s="744"/>
      <c r="DT7" s="744"/>
      <c r="DU7" s="745"/>
      <c r="DV7" s="746"/>
      <c r="DW7" s="747"/>
      <c r="DX7" s="747"/>
      <c r="DY7" s="747"/>
      <c r="DZ7" s="748"/>
      <c r="EA7" s="222"/>
    </row>
    <row r="8" spans="1:131" s="223" customFormat="1" ht="26.25" customHeight="1" x14ac:dyDescent="0.15">
      <c r="A8" s="226">
        <v>2</v>
      </c>
      <c r="B8" s="780" t="s">
        <v>375</v>
      </c>
      <c r="C8" s="781"/>
      <c r="D8" s="781"/>
      <c r="E8" s="781"/>
      <c r="F8" s="781"/>
      <c r="G8" s="781"/>
      <c r="H8" s="781"/>
      <c r="I8" s="781"/>
      <c r="J8" s="781"/>
      <c r="K8" s="781"/>
      <c r="L8" s="781"/>
      <c r="M8" s="781"/>
      <c r="N8" s="781"/>
      <c r="O8" s="781"/>
      <c r="P8" s="782"/>
      <c r="Q8" s="783">
        <v>23</v>
      </c>
      <c r="R8" s="784"/>
      <c r="S8" s="784"/>
      <c r="T8" s="784"/>
      <c r="U8" s="784"/>
      <c r="V8" s="784">
        <v>23</v>
      </c>
      <c r="W8" s="784"/>
      <c r="X8" s="784"/>
      <c r="Y8" s="784"/>
      <c r="Z8" s="784"/>
      <c r="AA8" s="784" t="s">
        <v>552</v>
      </c>
      <c r="AB8" s="784"/>
      <c r="AC8" s="784"/>
      <c r="AD8" s="784"/>
      <c r="AE8" s="785"/>
      <c r="AF8" s="786" t="s">
        <v>122</v>
      </c>
      <c r="AG8" s="787"/>
      <c r="AH8" s="787"/>
      <c r="AI8" s="787"/>
      <c r="AJ8" s="788"/>
      <c r="AK8" s="769">
        <v>18</v>
      </c>
      <c r="AL8" s="770"/>
      <c r="AM8" s="770"/>
      <c r="AN8" s="770"/>
      <c r="AO8" s="770"/>
      <c r="AP8" s="770" t="s">
        <v>552</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557</v>
      </c>
      <c r="BT8" s="774"/>
      <c r="BU8" s="774"/>
      <c r="BV8" s="774"/>
      <c r="BW8" s="774"/>
      <c r="BX8" s="774"/>
      <c r="BY8" s="774"/>
      <c r="BZ8" s="774"/>
      <c r="CA8" s="774"/>
      <c r="CB8" s="774"/>
      <c r="CC8" s="774"/>
      <c r="CD8" s="774"/>
      <c r="CE8" s="774"/>
      <c r="CF8" s="774"/>
      <c r="CG8" s="775"/>
      <c r="CH8" s="776">
        <v>10</v>
      </c>
      <c r="CI8" s="777"/>
      <c r="CJ8" s="777"/>
      <c r="CK8" s="777"/>
      <c r="CL8" s="778"/>
      <c r="CM8" s="776">
        <v>104</v>
      </c>
      <c r="CN8" s="777"/>
      <c r="CO8" s="777"/>
      <c r="CP8" s="777"/>
      <c r="CQ8" s="778"/>
      <c r="CR8" s="776" t="s">
        <v>492</v>
      </c>
      <c r="CS8" s="777"/>
      <c r="CT8" s="777"/>
      <c r="CU8" s="777"/>
      <c r="CV8" s="778"/>
      <c r="CW8" s="776" t="s">
        <v>492</v>
      </c>
      <c r="CX8" s="777"/>
      <c r="CY8" s="777"/>
      <c r="CZ8" s="777"/>
      <c r="DA8" s="778"/>
      <c r="DB8" s="776" t="s">
        <v>492</v>
      </c>
      <c r="DC8" s="777"/>
      <c r="DD8" s="777"/>
      <c r="DE8" s="777"/>
      <c r="DF8" s="778"/>
      <c r="DG8" s="776" t="s">
        <v>492</v>
      </c>
      <c r="DH8" s="777"/>
      <c r="DI8" s="777"/>
      <c r="DJ8" s="777"/>
      <c r="DK8" s="778"/>
      <c r="DL8" s="776" t="s">
        <v>492</v>
      </c>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t="s">
        <v>376</v>
      </c>
      <c r="C9" s="781"/>
      <c r="D9" s="781"/>
      <c r="E9" s="781"/>
      <c r="F9" s="781"/>
      <c r="G9" s="781"/>
      <c r="H9" s="781"/>
      <c r="I9" s="781"/>
      <c r="J9" s="781"/>
      <c r="K9" s="781"/>
      <c r="L9" s="781"/>
      <c r="M9" s="781"/>
      <c r="N9" s="781"/>
      <c r="O9" s="781"/>
      <c r="P9" s="782"/>
      <c r="Q9" s="783">
        <v>962</v>
      </c>
      <c r="R9" s="784"/>
      <c r="S9" s="784"/>
      <c r="T9" s="784"/>
      <c r="U9" s="784"/>
      <c r="V9" s="784">
        <v>956</v>
      </c>
      <c r="W9" s="784"/>
      <c r="X9" s="784"/>
      <c r="Y9" s="784"/>
      <c r="Z9" s="784"/>
      <c r="AA9" s="784">
        <v>6</v>
      </c>
      <c r="AB9" s="784"/>
      <c r="AC9" s="784"/>
      <c r="AD9" s="784"/>
      <c r="AE9" s="785"/>
      <c r="AF9" s="786" t="s">
        <v>122</v>
      </c>
      <c r="AG9" s="787"/>
      <c r="AH9" s="787"/>
      <c r="AI9" s="787"/>
      <c r="AJ9" s="788"/>
      <c r="AK9" s="769">
        <v>34</v>
      </c>
      <c r="AL9" s="770"/>
      <c r="AM9" s="770"/>
      <c r="AN9" s="770"/>
      <c r="AO9" s="770"/>
      <c r="AP9" s="770">
        <v>632</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558</v>
      </c>
      <c r="BT9" s="774"/>
      <c r="BU9" s="774"/>
      <c r="BV9" s="774"/>
      <c r="BW9" s="774"/>
      <c r="BX9" s="774"/>
      <c r="BY9" s="774"/>
      <c r="BZ9" s="774"/>
      <c r="CA9" s="774"/>
      <c r="CB9" s="774"/>
      <c r="CC9" s="774"/>
      <c r="CD9" s="774"/>
      <c r="CE9" s="774"/>
      <c r="CF9" s="774"/>
      <c r="CG9" s="775"/>
      <c r="CH9" s="776">
        <v>0</v>
      </c>
      <c r="CI9" s="777"/>
      <c r="CJ9" s="777"/>
      <c r="CK9" s="777"/>
      <c r="CL9" s="778"/>
      <c r="CM9" s="776">
        <v>89</v>
      </c>
      <c r="CN9" s="777"/>
      <c r="CO9" s="777"/>
      <c r="CP9" s="777"/>
      <c r="CQ9" s="778"/>
      <c r="CR9" s="776" t="s">
        <v>492</v>
      </c>
      <c r="CS9" s="777"/>
      <c r="CT9" s="777"/>
      <c r="CU9" s="777"/>
      <c r="CV9" s="778"/>
      <c r="CW9" s="776" t="s">
        <v>492</v>
      </c>
      <c r="CX9" s="777"/>
      <c r="CY9" s="777"/>
      <c r="CZ9" s="777"/>
      <c r="DA9" s="778"/>
      <c r="DB9" s="776" t="s">
        <v>492</v>
      </c>
      <c r="DC9" s="777"/>
      <c r="DD9" s="777"/>
      <c r="DE9" s="777"/>
      <c r="DF9" s="778"/>
      <c r="DG9" s="776" t="s">
        <v>492</v>
      </c>
      <c r="DH9" s="777"/>
      <c r="DI9" s="777"/>
      <c r="DJ9" s="777"/>
      <c r="DK9" s="778"/>
      <c r="DL9" s="776" t="s">
        <v>492</v>
      </c>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378</v>
      </c>
      <c r="B23" s="789" t="s">
        <v>379</v>
      </c>
      <c r="C23" s="790"/>
      <c r="D23" s="790"/>
      <c r="E23" s="790"/>
      <c r="F23" s="790"/>
      <c r="G23" s="790"/>
      <c r="H23" s="790"/>
      <c r="I23" s="790"/>
      <c r="J23" s="790"/>
      <c r="K23" s="790"/>
      <c r="L23" s="790"/>
      <c r="M23" s="790"/>
      <c r="N23" s="790"/>
      <c r="O23" s="790"/>
      <c r="P23" s="791"/>
      <c r="Q23" s="792">
        <f>SUM(Q7:U9)</f>
        <v>26464</v>
      </c>
      <c r="R23" s="793"/>
      <c r="S23" s="793"/>
      <c r="T23" s="793"/>
      <c r="U23" s="793"/>
      <c r="V23" s="793">
        <f t="shared" ref="V23" si="0">SUM(V7:Z9)</f>
        <v>25952</v>
      </c>
      <c r="W23" s="793"/>
      <c r="X23" s="793"/>
      <c r="Y23" s="793"/>
      <c r="Z23" s="793"/>
      <c r="AA23" s="793">
        <f t="shared" ref="AA23" si="1">SUM(AA7:AE9)</f>
        <v>512</v>
      </c>
      <c r="AB23" s="793"/>
      <c r="AC23" s="793"/>
      <c r="AD23" s="793"/>
      <c r="AE23" s="794"/>
      <c r="AF23" s="795">
        <v>418</v>
      </c>
      <c r="AG23" s="793"/>
      <c r="AH23" s="793"/>
      <c r="AI23" s="793"/>
      <c r="AJ23" s="796"/>
      <c r="AK23" s="797"/>
      <c r="AL23" s="798"/>
      <c r="AM23" s="798"/>
      <c r="AN23" s="798"/>
      <c r="AO23" s="798"/>
      <c r="AP23" s="793">
        <f t="shared" ref="AP23" si="2">SUM(AP7:AT9)</f>
        <v>29241</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390</v>
      </c>
      <c r="C28" s="750"/>
      <c r="D28" s="750"/>
      <c r="E28" s="750"/>
      <c r="F28" s="750"/>
      <c r="G28" s="750"/>
      <c r="H28" s="750"/>
      <c r="I28" s="750"/>
      <c r="J28" s="750"/>
      <c r="K28" s="750"/>
      <c r="L28" s="750"/>
      <c r="M28" s="750"/>
      <c r="N28" s="750"/>
      <c r="O28" s="750"/>
      <c r="P28" s="751"/>
      <c r="Q28" s="822">
        <v>4034</v>
      </c>
      <c r="R28" s="823"/>
      <c r="S28" s="823"/>
      <c r="T28" s="823"/>
      <c r="U28" s="823"/>
      <c r="V28" s="823">
        <v>3968</v>
      </c>
      <c r="W28" s="823"/>
      <c r="X28" s="823"/>
      <c r="Y28" s="823"/>
      <c r="Z28" s="823"/>
      <c r="AA28" s="823">
        <f>Q28-V28</f>
        <v>66</v>
      </c>
      <c r="AB28" s="823"/>
      <c r="AC28" s="823"/>
      <c r="AD28" s="823"/>
      <c r="AE28" s="824"/>
      <c r="AF28" s="825">
        <v>66</v>
      </c>
      <c r="AG28" s="823"/>
      <c r="AH28" s="823"/>
      <c r="AI28" s="823"/>
      <c r="AJ28" s="826"/>
      <c r="AK28" s="827">
        <v>375</v>
      </c>
      <c r="AL28" s="828"/>
      <c r="AM28" s="828"/>
      <c r="AN28" s="828"/>
      <c r="AO28" s="828"/>
      <c r="AP28" s="828" t="s">
        <v>552</v>
      </c>
      <c r="AQ28" s="828"/>
      <c r="AR28" s="828"/>
      <c r="AS28" s="828"/>
      <c r="AT28" s="828"/>
      <c r="AU28" s="828" t="s">
        <v>552</v>
      </c>
      <c r="AV28" s="828"/>
      <c r="AW28" s="828"/>
      <c r="AX28" s="828"/>
      <c r="AY28" s="828"/>
      <c r="AZ28" s="829" t="s">
        <v>492</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391</v>
      </c>
      <c r="C29" s="781"/>
      <c r="D29" s="781"/>
      <c r="E29" s="781"/>
      <c r="F29" s="781"/>
      <c r="G29" s="781"/>
      <c r="H29" s="781"/>
      <c r="I29" s="781"/>
      <c r="J29" s="781"/>
      <c r="K29" s="781"/>
      <c r="L29" s="781"/>
      <c r="M29" s="781"/>
      <c r="N29" s="781"/>
      <c r="O29" s="781"/>
      <c r="P29" s="782"/>
      <c r="Q29" s="783">
        <v>25</v>
      </c>
      <c r="R29" s="784"/>
      <c r="S29" s="784"/>
      <c r="T29" s="784"/>
      <c r="U29" s="784"/>
      <c r="V29" s="784">
        <v>25</v>
      </c>
      <c r="W29" s="784"/>
      <c r="X29" s="784"/>
      <c r="Y29" s="784"/>
      <c r="Z29" s="784"/>
      <c r="AA29" s="784" t="s">
        <v>552</v>
      </c>
      <c r="AB29" s="784"/>
      <c r="AC29" s="784"/>
      <c r="AD29" s="784"/>
      <c r="AE29" s="785"/>
      <c r="AF29" s="786" t="s">
        <v>122</v>
      </c>
      <c r="AG29" s="787"/>
      <c r="AH29" s="787"/>
      <c r="AI29" s="787"/>
      <c r="AJ29" s="788"/>
      <c r="AK29" s="834">
        <v>5</v>
      </c>
      <c r="AL29" s="830"/>
      <c r="AM29" s="830"/>
      <c r="AN29" s="830"/>
      <c r="AO29" s="830"/>
      <c r="AP29" s="830">
        <v>16</v>
      </c>
      <c r="AQ29" s="830"/>
      <c r="AR29" s="830"/>
      <c r="AS29" s="830"/>
      <c r="AT29" s="830"/>
      <c r="AU29" s="830">
        <v>2</v>
      </c>
      <c r="AV29" s="830"/>
      <c r="AW29" s="830"/>
      <c r="AX29" s="830"/>
      <c r="AY29" s="830"/>
      <c r="AZ29" s="831" t="s">
        <v>492</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392</v>
      </c>
      <c r="C30" s="781"/>
      <c r="D30" s="781"/>
      <c r="E30" s="781"/>
      <c r="F30" s="781"/>
      <c r="G30" s="781"/>
      <c r="H30" s="781"/>
      <c r="I30" s="781"/>
      <c r="J30" s="781"/>
      <c r="K30" s="781"/>
      <c r="L30" s="781"/>
      <c r="M30" s="781"/>
      <c r="N30" s="781"/>
      <c r="O30" s="781"/>
      <c r="P30" s="782"/>
      <c r="Q30" s="783">
        <v>1260</v>
      </c>
      <c r="R30" s="784"/>
      <c r="S30" s="784"/>
      <c r="T30" s="784"/>
      <c r="U30" s="784"/>
      <c r="V30" s="784">
        <v>1247</v>
      </c>
      <c r="W30" s="784"/>
      <c r="X30" s="784"/>
      <c r="Y30" s="784"/>
      <c r="Z30" s="784"/>
      <c r="AA30" s="784">
        <f t="shared" ref="AA30:AA32" si="3">Q30-V30</f>
        <v>13</v>
      </c>
      <c r="AB30" s="784"/>
      <c r="AC30" s="784"/>
      <c r="AD30" s="784"/>
      <c r="AE30" s="785"/>
      <c r="AF30" s="786">
        <v>13</v>
      </c>
      <c r="AG30" s="787"/>
      <c r="AH30" s="787"/>
      <c r="AI30" s="787"/>
      <c r="AJ30" s="788"/>
      <c r="AK30" s="834">
        <v>783</v>
      </c>
      <c r="AL30" s="830"/>
      <c r="AM30" s="830"/>
      <c r="AN30" s="830"/>
      <c r="AO30" s="830"/>
      <c r="AP30" s="830" t="s">
        <v>552</v>
      </c>
      <c r="AQ30" s="830"/>
      <c r="AR30" s="830"/>
      <c r="AS30" s="830"/>
      <c r="AT30" s="830"/>
      <c r="AU30" s="830" t="s">
        <v>552</v>
      </c>
      <c r="AV30" s="830"/>
      <c r="AW30" s="830"/>
      <c r="AX30" s="830"/>
      <c r="AY30" s="830"/>
      <c r="AZ30" s="831" t="s">
        <v>492</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393</v>
      </c>
      <c r="C31" s="781"/>
      <c r="D31" s="781"/>
      <c r="E31" s="781"/>
      <c r="F31" s="781"/>
      <c r="G31" s="781"/>
      <c r="H31" s="781"/>
      <c r="I31" s="781"/>
      <c r="J31" s="781"/>
      <c r="K31" s="781"/>
      <c r="L31" s="781"/>
      <c r="M31" s="781"/>
      <c r="N31" s="781"/>
      <c r="O31" s="781"/>
      <c r="P31" s="782"/>
      <c r="Q31" s="783">
        <v>6063</v>
      </c>
      <c r="R31" s="784"/>
      <c r="S31" s="784"/>
      <c r="T31" s="784"/>
      <c r="U31" s="784"/>
      <c r="V31" s="784">
        <v>5899</v>
      </c>
      <c r="W31" s="784"/>
      <c r="X31" s="784"/>
      <c r="Y31" s="784"/>
      <c r="Z31" s="784"/>
      <c r="AA31" s="784">
        <f t="shared" si="3"/>
        <v>164</v>
      </c>
      <c r="AB31" s="784"/>
      <c r="AC31" s="784"/>
      <c r="AD31" s="784"/>
      <c r="AE31" s="785"/>
      <c r="AF31" s="786">
        <v>164</v>
      </c>
      <c r="AG31" s="787"/>
      <c r="AH31" s="787"/>
      <c r="AI31" s="787"/>
      <c r="AJ31" s="788"/>
      <c r="AK31" s="834">
        <v>899</v>
      </c>
      <c r="AL31" s="830"/>
      <c r="AM31" s="830"/>
      <c r="AN31" s="830"/>
      <c r="AO31" s="830"/>
      <c r="AP31" s="830" t="s">
        <v>552</v>
      </c>
      <c r="AQ31" s="830"/>
      <c r="AR31" s="830"/>
      <c r="AS31" s="830"/>
      <c r="AT31" s="830"/>
      <c r="AU31" s="830" t="s">
        <v>552</v>
      </c>
      <c r="AV31" s="830"/>
      <c r="AW31" s="830"/>
      <c r="AX31" s="830"/>
      <c r="AY31" s="830"/>
      <c r="AZ31" s="831" t="s">
        <v>492</v>
      </c>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394</v>
      </c>
      <c r="C32" s="781"/>
      <c r="D32" s="781"/>
      <c r="E32" s="781"/>
      <c r="F32" s="781"/>
      <c r="G32" s="781"/>
      <c r="H32" s="781"/>
      <c r="I32" s="781"/>
      <c r="J32" s="781"/>
      <c r="K32" s="781"/>
      <c r="L32" s="781"/>
      <c r="M32" s="781"/>
      <c r="N32" s="781"/>
      <c r="O32" s="781"/>
      <c r="P32" s="782"/>
      <c r="Q32" s="783">
        <v>1066</v>
      </c>
      <c r="R32" s="784"/>
      <c r="S32" s="784"/>
      <c r="T32" s="784"/>
      <c r="U32" s="784"/>
      <c r="V32" s="784">
        <v>1109</v>
      </c>
      <c r="W32" s="784"/>
      <c r="X32" s="784"/>
      <c r="Y32" s="784"/>
      <c r="Z32" s="784"/>
      <c r="AA32" s="784">
        <f t="shared" si="3"/>
        <v>-43</v>
      </c>
      <c r="AB32" s="784"/>
      <c r="AC32" s="784"/>
      <c r="AD32" s="784"/>
      <c r="AE32" s="785"/>
      <c r="AF32" s="786">
        <v>328</v>
      </c>
      <c r="AG32" s="787"/>
      <c r="AH32" s="787"/>
      <c r="AI32" s="787"/>
      <c r="AJ32" s="788"/>
      <c r="AK32" s="834">
        <v>302</v>
      </c>
      <c r="AL32" s="830"/>
      <c r="AM32" s="830"/>
      <c r="AN32" s="830"/>
      <c r="AO32" s="830"/>
      <c r="AP32" s="830">
        <v>4639</v>
      </c>
      <c r="AQ32" s="830"/>
      <c r="AR32" s="830"/>
      <c r="AS32" s="830"/>
      <c r="AT32" s="830"/>
      <c r="AU32" s="830">
        <v>691</v>
      </c>
      <c r="AV32" s="830"/>
      <c r="AW32" s="830"/>
      <c r="AX32" s="830"/>
      <c r="AY32" s="830"/>
      <c r="AZ32" s="831" t="s">
        <v>552</v>
      </c>
      <c r="BA32" s="831"/>
      <c r="BB32" s="831"/>
      <c r="BC32" s="831"/>
      <c r="BD32" s="831"/>
      <c r="BE32" s="832" t="s">
        <v>395</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396</v>
      </c>
      <c r="C33" s="781"/>
      <c r="D33" s="781"/>
      <c r="E33" s="781"/>
      <c r="F33" s="781"/>
      <c r="G33" s="781"/>
      <c r="H33" s="781"/>
      <c r="I33" s="781"/>
      <c r="J33" s="781"/>
      <c r="K33" s="781"/>
      <c r="L33" s="781"/>
      <c r="M33" s="781"/>
      <c r="N33" s="781"/>
      <c r="O33" s="781"/>
      <c r="P33" s="782"/>
      <c r="Q33" s="783">
        <v>5130</v>
      </c>
      <c r="R33" s="784"/>
      <c r="S33" s="784"/>
      <c r="T33" s="784"/>
      <c r="U33" s="784"/>
      <c r="V33" s="784">
        <v>6158</v>
      </c>
      <c r="W33" s="784"/>
      <c r="X33" s="784"/>
      <c r="Y33" s="784"/>
      <c r="Z33" s="784"/>
      <c r="AA33" s="784">
        <f t="shared" ref="AA33" si="4">Q33-V33</f>
        <v>-1028</v>
      </c>
      <c r="AB33" s="784"/>
      <c r="AC33" s="784"/>
      <c r="AD33" s="784"/>
      <c r="AE33" s="785"/>
      <c r="AF33" s="786">
        <v>518</v>
      </c>
      <c r="AG33" s="787"/>
      <c r="AH33" s="787"/>
      <c r="AI33" s="787"/>
      <c r="AJ33" s="788"/>
      <c r="AK33" s="834">
        <v>1044</v>
      </c>
      <c r="AL33" s="830"/>
      <c r="AM33" s="830"/>
      <c r="AN33" s="830"/>
      <c r="AO33" s="830"/>
      <c r="AP33" s="830">
        <v>11624</v>
      </c>
      <c r="AQ33" s="830"/>
      <c r="AR33" s="830"/>
      <c r="AS33" s="830"/>
      <c r="AT33" s="830"/>
      <c r="AU33" s="830">
        <v>6579</v>
      </c>
      <c r="AV33" s="830"/>
      <c r="AW33" s="830"/>
      <c r="AX33" s="830"/>
      <c r="AY33" s="830"/>
      <c r="AZ33" s="831" t="s">
        <v>552</v>
      </c>
      <c r="BA33" s="831"/>
      <c r="BB33" s="831"/>
      <c r="BC33" s="831"/>
      <c r="BD33" s="831"/>
      <c r="BE33" s="832" t="s">
        <v>395</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397</v>
      </c>
      <c r="C34" s="781"/>
      <c r="D34" s="781"/>
      <c r="E34" s="781"/>
      <c r="F34" s="781"/>
      <c r="G34" s="781"/>
      <c r="H34" s="781"/>
      <c r="I34" s="781"/>
      <c r="J34" s="781"/>
      <c r="K34" s="781"/>
      <c r="L34" s="781"/>
      <c r="M34" s="781"/>
      <c r="N34" s="781"/>
      <c r="O34" s="781"/>
      <c r="P34" s="782"/>
      <c r="Q34" s="783">
        <v>828</v>
      </c>
      <c r="R34" s="784"/>
      <c r="S34" s="784"/>
      <c r="T34" s="784"/>
      <c r="U34" s="784"/>
      <c r="V34" s="784">
        <v>903</v>
      </c>
      <c r="W34" s="784"/>
      <c r="X34" s="784"/>
      <c r="Y34" s="784"/>
      <c r="Z34" s="784"/>
      <c r="AA34" s="784">
        <v>-74</v>
      </c>
      <c r="AB34" s="784"/>
      <c r="AC34" s="784"/>
      <c r="AD34" s="784"/>
      <c r="AE34" s="785"/>
      <c r="AF34" s="786">
        <v>321</v>
      </c>
      <c r="AG34" s="787"/>
      <c r="AH34" s="787"/>
      <c r="AI34" s="787"/>
      <c r="AJ34" s="788"/>
      <c r="AK34" s="834">
        <v>591</v>
      </c>
      <c r="AL34" s="830"/>
      <c r="AM34" s="830"/>
      <c r="AN34" s="830"/>
      <c r="AO34" s="830"/>
      <c r="AP34" s="830">
        <v>8785</v>
      </c>
      <c r="AQ34" s="830"/>
      <c r="AR34" s="830"/>
      <c r="AS34" s="830"/>
      <c r="AT34" s="830"/>
      <c r="AU34" s="830">
        <v>6527</v>
      </c>
      <c r="AV34" s="830"/>
      <c r="AW34" s="830"/>
      <c r="AX34" s="830"/>
      <c r="AY34" s="830"/>
      <c r="AZ34" s="831" t="s">
        <v>552</v>
      </c>
      <c r="BA34" s="831"/>
      <c r="BB34" s="831"/>
      <c r="BC34" s="831"/>
      <c r="BD34" s="831"/>
      <c r="BE34" s="832" t="s">
        <v>395</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t="s">
        <v>398</v>
      </c>
      <c r="C35" s="781"/>
      <c r="D35" s="781"/>
      <c r="E35" s="781"/>
      <c r="F35" s="781"/>
      <c r="G35" s="781"/>
      <c r="H35" s="781"/>
      <c r="I35" s="781"/>
      <c r="J35" s="781"/>
      <c r="K35" s="781"/>
      <c r="L35" s="781"/>
      <c r="M35" s="781"/>
      <c r="N35" s="781"/>
      <c r="O35" s="781"/>
      <c r="P35" s="782"/>
      <c r="Q35" s="783">
        <v>694</v>
      </c>
      <c r="R35" s="784"/>
      <c r="S35" s="784"/>
      <c r="T35" s="784"/>
      <c r="U35" s="784"/>
      <c r="V35" s="784">
        <v>694</v>
      </c>
      <c r="W35" s="784"/>
      <c r="X35" s="784"/>
      <c r="Y35" s="784"/>
      <c r="Z35" s="784"/>
      <c r="AA35" s="784">
        <f t="shared" ref="AA35" si="5">Q35-V35</f>
        <v>0</v>
      </c>
      <c r="AB35" s="784"/>
      <c r="AC35" s="784"/>
      <c r="AD35" s="784"/>
      <c r="AE35" s="785"/>
      <c r="AF35" s="786" t="s">
        <v>122</v>
      </c>
      <c r="AG35" s="787"/>
      <c r="AH35" s="787"/>
      <c r="AI35" s="787"/>
      <c r="AJ35" s="788"/>
      <c r="AK35" s="834">
        <v>36</v>
      </c>
      <c r="AL35" s="830"/>
      <c r="AM35" s="830"/>
      <c r="AN35" s="830"/>
      <c r="AO35" s="830"/>
      <c r="AP35" s="830">
        <v>1388</v>
      </c>
      <c r="AQ35" s="830"/>
      <c r="AR35" s="830"/>
      <c r="AS35" s="830"/>
      <c r="AT35" s="830"/>
      <c r="AU35" s="830">
        <v>1388</v>
      </c>
      <c r="AV35" s="830"/>
      <c r="AW35" s="830"/>
      <c r="AX35" s="830"/>
      <c r="AY35" s="830"/>
      <c r="AZ35" s="831" t="s">
        <v>552</v>
      </c>
      <c r="BA35" s="831"/>
      <c r="BB35" s="831"/>
      <c r="BC35" s="831"/>
      <c r="BD35" s="831"/>
      <c r="BE35" s="832" t="s">
        <v>399</v>
      </c>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400</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378</v>
      </c>
      <c r="B63" s="789" t="s">
        <v>401</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1410</v>
      </c>
      <c r="AG63" s="844"/>
      <c r="AH63" s="844"/>
      <c r="AI63" s="844"/>
      <c r="AJ63" s="845"/>
      <c r="AK63" s="846"/>
      <c r="AL63" s="841"/>
      <c r="AM63" s="841"/>
      <c r="AN63" s="841"/>
      <c r="AO63" s="841"/>
      <c r="AP63" s="844">
        <f>SUM(AP28:AT35)</f>
        <v>26452</v>
      </c>
      <c r="AQ63" s="844"/>
      <c r="AR63" s="844"/>
      <c r="AS63" s="844"/>
      <c r="AT63" s="844"/>
      <c r="AU63" s="844">
        <f>SUM(AU28:AY35)</f>
        <v>15187</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402</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403</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404</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553</v>
      </c>
      <c r="C68" s="870"/>
      <c r="D68" s="870"/>
      <c r="E68" s="870"/>
      <c r="F68" s="870"/>
      <c r="G68" s="870"/>
      <c r="H68" s="870"/>
      <c r="I68" s="870"/>
      <c r="J68" s="870"/>
      <c r="K68" s="870"/>
      <c r="L68" s="870"/>
      <c r="M68" s="870"/>
      <c r="N68" s="870"/>
      <c r="O68" s="870"/>
      <c r="P68" s="871"/>
      <c r="Q68" s="872">
        <v>4946</v>
      </c>
      <c r="R68" s="866"/>
      <c r="S68" s="866"/>
      <c r="T68" s="866"/>
      <c r="U68" s="866"/>
      <c r="V68" s="866">
        <v>4580</v>
      </c>
      <c r="W68" s="866"/>
      <c r="X68" s="866"/>
      <c r="Y68" s="866"/>
      <c r="Z68" s="866"/>
      <c r="AA68" s="866">
        <f>Q68-V68</f>
        <v>366</v>
      </c>
      <c r="AB68" s="866"/>
      <c r="AC68" s="866"/>
      <c r="AD68" s="866"/>
      <c r="AE68" s="866"/>
      <c r="AF68" s="866">
        <v>366</v>
      </c>
      <c r="AG68" s="866"/>
      <c r="AH68" s="866"/>
      <c r="AI68" s="866"/>
      <c r="AJ68" s="866"/>
      <c r="AK68" s="866" t="s">
        <v>552</v>
      </c>
      <c r="AL68" s="866"/>
      <c r="AM68" s="866"/>
      <c r="AN68" s="866"/>
      <c r="AO68" s="866"/>
      <c r="AP68" s="866" t="s">
        <v>552</v>
      </c>
      <c r="AQ68" s="866"/>
      <c r="AR68" s="866"/>
      <c r="AS68" s="866"/>
      <c r="AT68" s="866"/>
      <c r="AU68" s="866" t="s">
        <v>552</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555</v>
      </c>
      <c r="C69" s="874"/>
      <c r="D69" s="874"/>
      <c r="E69" s="874"/>
      <c r="F69" s="874"/>
      <c r="G69" s="874"/>
      <c r="H69" s="874"/>
      <c r="I69" s="874"/>
      <c r="J69" s="874"/>
      <c r="K69" s="874"/>
      <c r="L69" s="874"/>
      <c r="M69" s="874"/>
      <c r="N69" s="874"/>
      <c r="O69" s="874"/>
      <c r="P69" s="875"/>
      <c r="Q69" s="876">
        <v>495</v>
      </c>
      <c r="R69" s="830"/>
      <c r="S69" s="830"/>
      <c r="T69" s="830"/>
      <c r="U69" s="830"/>
      <c r="V69" s="830">
        <v>353</v>
      </c>
      <c r="W69" s="830"/>
      <c r="X69" s="830"/>
      <c r="Y69" s="830"/>
      <c r="Z69" s="830"/>
      <c r="AA69" s="830">
        <v>141</v>
      </c>
      <c r="AB69" s="830"/>
      <c r="AC69" s="830"/>
      <c r="AD69" s="830"/>
      <c r="AE69" s="830"/>
      <c r="AF69" s="830">
        <v>141</v>
      </c>
      <c r="AG69" s="830"/>
      <c r="AH69" s="830"/>
      <c r="AI69" s="830"/>
      <c r="AJ69" s="830"/>
      <c r="AK69" s="830" t="s">
        <v>552</v>
      </c>
      <c r="AL69" s="830"/>
      <c r="AM69" s="830"/>
      <c r="AN69" s="830"/>
      <c r="AO69" s="830"/>
      <c r="AP69" s="830" t="s">
        <v>552</v>
      </c>
      <c r="AQ69" s="830"/>
      <c r="AR69" s="830"/>
      <c r="AS69" s="830"/>
      <c r="AT69" s="830"/>
      <c r="AU69" s="830" t="s">
        <v>552</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554</v>
      </c>
      <c r="C70" s="874"/>
      <c r="D70" s="874"/>
      <c r="E70" s="874"/>
      <c r="F70" s="874"/>
      <c r="G70" s="874"/>
      <c r="H70" s="874"/>
      <c r="I70" s="874"/>
      <c r="J70" s="874"/>
      <c r="K70" s="874"/>
      <c r="L70" s="874"/>
      <c r="M70" s="874"/>
      <c r="N70" s="874"/>
      <c r="O70" s="874"/>
      <c r="P70" s="875"/>
      <c r="Q70" s="876">
        <v>122277</v>
      </c>
      <c r="R70" s="830"/>
      <c r="S70" s="830"/>
      <c r="T70" s="830"/>
      <c r="U70" s="830"/>
      <c r="V70" s="830">
        <v>119933</v>
      </c>
      <c r="W70" s="830"/>
      <c r="X70" s="830"/>
      <c r="Y70" s="830"/>
      <c r="Z70" s="830"/>
      <c r="AA70" s="830">
        <v>2345</v>
      </c>
      <c r="AB70" s="830"/>
      <c r="AC70" s="830"/>
      <c r="AD70" s="830"/>
      <c r="AE70" s="830"/>
      <c r="AF70" s="830">
        <v>2345</v>
      </c>
      <c r="AG70" s="830"/>
      <c r="AH70" s="830"/>
      <c r="AI70" s="830"/>
      <c r="AJ70" s="830"/>
      <c r="AK70" s="830">
        <v>391</v>
      </c>
      <c r="AL70" s="830"/>
      <c r="AM70" s="830"/>
      <c r="AN70" s="830"/>
      <c r="AO70" s="830"/>
      <c r="AP70" s="830" t="s">
        <v>552</v>
      </c>
      <c r="AQ70" s="830"/>
      <c r="AR70" s="830"/>
      <c r="AS70" s="830"/>
      <c r="AT70" s="830"/>
      <c r="AU70" s="830" t="s">
        <v>552</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378</v>
      </c>
      <c r="B88" s="789" t="s">
        <v>405</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f>SUM(AF68:AJ70)</f>
        <v>2852</v>
      </c>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89" t="s">
        <v>406</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407</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408</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409</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410</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411</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412</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413</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414</v>
      </c>
      <c r="AB109" s="893"/>
      <c r="AC109" s="893"/>
      <c r="AD109" s="893"/>
      <c r="AE109" s="894"/>
      <c r="AF109" s="892" t="s">
        <v>415</v>
      </c>
      <c r="AG109" s="893"/>
      <c r="AH109" s="893"/>
      <c r="AI109" s="893"/>
      <c r="AJ109" s="894"/>
      <c r="AK109" s="892" t="s">
        <v>294</v>
      </c>
      <c r="AL109" s="893"/>
      <c r="AM109" s="893"/>
      <c r="AN109" s="893"/>
      <c r="AO109" s="894"/>
      <c r="AP109" s="892" t="s">
        <v>416</v>
      </c>
      <c r="AQ109" s="893"/>
      <c r="AR109" s="893"/>
      <c r="AS109" s="893"/>
      <c r="AT109" s="895"/>
      <c r="AU109" s="912" t="s">
        <v>413</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414</v>
      </c>
      <c r="BR109" s="893"/>
      <c r="BS109" s="893"/>
      <c r="BT109" s="893"/>
      <c r="BU109" s="894"/>
      <c r="BV109" s="892" t="s">
        <v>415</v>
      </c>
      <c r="BW109" s="893"/>
      <c r="BX109" s="893"/>
      <c r="BY109" s="893"/>
      <c r="BZ109" s="894"/>
      <c r="CA109" s="892" t="s">
        <v>294</v>
      </c>
      <c r="CB109" s="893"/>
      <c r="CC109" s="893"/>
      <c r="CD109" s="893"/>
      <c r="CE109" s="894"/>
      <c r="CF109" s="913" t="s">
        <v>416</v>
      </c>
      <c r="CG109" s="913"/>
      <c r="CH109" s="913"/>
      <c r="CI109" s="913"/>
      <c r="CJ109" s="913"/>
      <c r="CK109" s="892" t="s">
        <v>417</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414</v>
      </c>
      <c r="DH109" s="893"/>
      <c r="DI109" s="893"/>
      <c r="DJ109" s="893"/>
      <c r="DK109" s="894"/>
      <c r="DL109" s="892" t="s">
        <v>415</v>
      </c>
      <c r="DM109" s="893"/>
      <c r="DN109" s="893"/>
      <c r="DO109" s="893"/>
      <c r="DP109" s="894"/>
      <c r="DQ109" s="892" t="s">
        <v>294</v>
      </c>
      <c r="DR109" s="893"/>
      <c r="DS109" s="893"/>
      <c r="DT109" s="893"/>
      <c r="DU109" s="894"/>
      <c r="DV109" s="892" t="s">
        <v>416</v>
      </c>
      <c r="DW109" s="893"/>
      <c r="DX109" s="893"/>
      <c r="DY109" s="893"/>
      <c r="DZ109" s="895"/>
    </row>
    <row r="110" spans="1:131" s="218" customFormat="1" ht="26.25" customHeight="1" x14ac:dyDescent="0.15">
      <c r="A110" s="896" t="s">
        <v>418</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3037234</v>
      </c>
      <c r="AB110" s="900"/>
      <c r="AC110" s="900"/>
      <c r="AD110" s="900"/>
      <c r="AE110" s="901"/>
      <c r="AF110" s="902">
        <v>2982806</v>
      </c>
      <c r="AG110" s="900"/>
      <c r="AH110" s="900"/>
      <c r="AI110" s="900"/>
      <c r="AJ110" s="901"/>
      <c r="AK110" s="902">
        <v>2899379</v>
      </c>
      <c r="AL110" s="900"/>
      <c r="AM110" s="900"/>
      <c r="AN110" s="900"/>
      <c r="AO110" s="901"/>
      <c r="AP110" s="903">
        <v>26.5</v>
      </c>
      <c r="AQ110" s="904"/>
      <c r="AR110" s="904"/>
      <c r="AS110" s="904"/>
      <c r="AT110" s="905"/>
      <c r="AU110" s="906" t="s">
        <v>69</v>
      </c>
      <c r="AV110" s="907"/>
      <c r="AW110" s="907"/>
      <c r="AX110" s="907"/>
      <c r="AY110" s="907"/>
      <c r="AZ110" s="929" t="s">
        <v>419</v>
      </c>
      <c r="BA110" s="897"/>
      <c r="BB110" s="897"/>
      <c r="BC110" s="897"/>
      <c r="BD110" s="897"/>
      <c r="BE110" s="897"/>
      <c r="BF110" s="897"/>
      <c r="BG110" s="897"/>
      <c r="BH110" s="897"/>
      <c r="BI110" s="897"/>
      <c r="BJ110" s="897"/>
      <c r="BK110" s="897"/>
      <c r="BL110" s="897"/>
      <c r="BM110" s="897"/>
      <c r="BN110" s="897"/>
      <c r="BO110" s="897"/>
      <c r="BP110" s="898"/>
      <c r="BQ110" s="930">
        <v>31125193</v>
      </c>
      <c r="BR110" s="931"/>
      <c r="BS110" s="931"/>
      <c r="BT110" s="931"/>
      <c r="BU110" s="931"/>
      <c r="BV110" s="931">
        <v>29949328</v>
      </c>
      <c r="BW110" s="931"/>
      <c r="BX110" s="931"/>
      <c r="BY110" s="931"/>
      <c r="BZ110" s="931"/>
      <c r="CA110" s="931">
        <v>29241311</v>
      </c>
      <c r="CB110" s="931"/>
      <c r="CC110" s="931"/>
      <c r="CD110" s="931"/>
      <c r="CE110" s="931"/>
      <c r="CF110" s="944">
        <v>267.2</v>
      </c>
      <c r="CG110" s="945"/>
      <c r="CH110" s="945"/>
      <c r="CI110" s="945"/>
      <c r="CJ110" s="945"/>
      <c r="CK110" s="946" t="s">
        <v>420</v>
      </c>
      <c r="CL110" s="947"/>
      <c r="CM110" s="929" t="s">
        <v>421</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422</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423</v>
      </c>
      <c r="BA111" s="923"/>
      <c r="BB111" s="923"/>
      <c r="BC111" s="923"/>
      <c r="BD111" s="923"/>
      <c r="BE111" s="923"/>
      <c r="BF111" s="923"/>
      <c r="BG111" s="923"/>
      <c r="BH111" s="923"/>
      <c r="BI111" s="923"/>
      <c r="BJ111" s="923"/>
      <c r="BK111" s="923"/>
      <c r="BL111" s="923"/>
      <c r="BM111" s="923"/>
      <c r="BN111" s="923"/>
      <c r="BO111" s="923"/>
      <c r="BP111" s="924"/>
      <c r="BQ111" s="925">
        <v>26618</v>
      </c>
      <c r="BR111" s="926"/>
      <c r="BS111" s="926"/>
      <c r="BT111" s="926"/>
      <c r="BU111" s="926"/>
      <c r="BV111" s="926">
        <v>15594</v>
      </c>
      <c r="BW111" s="926"/>
      <c r="BX111" s="926"/>
      <c r="BY111" s="926"/>
      <c r="BZ111" s="926"/>
      <c r="CA111" s="926">
        <v>3094</v>
      </c>
      <c r="CB111" s="926"/>
      <c r="CC111" s="926"/>
      <c r="CD111" s="926"/>
      <c r="CE111" s="926"/>
      <c r="CF111" s="920">
        <v>0</v>
      </c>
      <c r="CG111" s="921"/>
      <c r="CH111" s="921"/>
      <c r="CI111" s="921"/>
      <c r="CJ111" s="921"/>
      <c r="CK111" s="948"/>
      <c r="CL111" s="949"/>
      <c r="CM111" s="922" t="s">
        <v>424</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425</v>
      </c>
      <c r="B112" s="953"/>
      <c r="C112" s="923" t="s">
        <v>426</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427</v>
      </c>
      <c r="BA112" s="923"/>
      <c r="BB112" s="923"/>
      <c r="BC112" s="923"/>
      <c r="BD112" s="923"/>
      <c r="BE112" s="923"/>
      <c r="BF112" s="923"/>
      <c r="BG112" s="923"/>
      <c r="BH112" s="923"/>
      <c r="BI112" s="923"/>
      <c r="BJ112" s="923"/>
      <c r="BK112" s="923"/>
      <c r="BL112" s="923"/>
      <c r="BM112" s="923"/>
      <c r="BN112" s="923"/>
      <c r="BO112" s="923"/>
      <c r="BP112" s="924"/>
      <c r="BQ112" s="925">
        <v>13524236</v>
      </c>
      <c r="BR112" s="926"/>
      <c r="BS112" s="926"/>
      <c r="BT112" s="926"/>
      <c r="BU112" s="926"/>
      <c r="BV112" s="926">
        <v>14261961</v>
      </c>
      <c r="BW112" s="926"/>
      <c r="BX112" s="926"/>
      <c r="BY112" s="926"/>
      <c r="BZ112" s="926"/>
      <c r="CA112" s="926">
        <v>15187547</v>
      </c>
      <c r="CB112" s="926"/>
      <c r="CC112" s="926"/>
      <c r="CD112" s="926"/>
      <c r="CE112" s="926"/>
      <c r="CF112" s="920">
        <v>138.80000000000001</v>
      </c>
      <c r="CG112" s="921"/>
      <c r="CH112" s="921"/>
      <c r="CI112" s="921"/>
      <c r="CJ112" s="921"/>
      <c r="CK112" s="948"/>
      <c r="CL112" s="949"/>
      <c r="CM112" s="922" t="s">
        <v>428</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429</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695196</v>
      </c>
      <c r="AB113" s="938"/>
      <c r="AC113" s="938"/>
      <c r="AD113" s="938"/>
      <c r="AE113" s="939"/>
      <c r="AF113" s="940">
        <v>673311</v>
      </c>
      <c r="AG113" s="938"/>
      <c r="AH113" s="938"/>
      <c r="AI113" s="938"/>
      <c r="AJ113" s="939"/>
      <c r="AK113" s="940">
        <v>725896</v>
      </c>
      <c r="AL113" s="938"/>
      <c r="AM113" s="938"/>
      <c r="AN113" s="938"/>
      <c r="AO113" s="939"/>
      <c r="AP113" s="941">
        <v>6.6</v>
      </c>
      <c r="AQ113" s="942"/>
      <c r="AR113" s="942"/>
      <c r="AS113" s="942"/>
      <c r="AT113" s="943"/>
      <c r="AU113" s="908"/>
      <c r="AV113" s="909"/>
      <c r="AW113" s="909"/>
      <c r="AX113" s="909"/>
      <c r="AY113" s="909"/>
      <c r="AZ113" s="922" t="s">
        <v>430</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431</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432</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433</v>
      </c>
      <c r="BA114" s="923"/>
      <c r="BB114" s="923"/>
      <c r="BC114" s="923"/>
      <c r="BD114" s="923"/>
      <c r="BE114" s="923"/>
      <c r="BF114" s="923"/>
      <c r="BG114" s="923"/>
      <c r="BH114" s="923"/>
      <c r="BI114" s="923"/>
      <c r="BJ114" s="923"/>
      <c r="BK114" s="923"/>
      <c r="BL114" s="923"/>
      <c r="BM114" s="923"/>
      <c r="BN114" s="923"/>
      <c r="BO114" s="923"/>
      <c r="BP114" s="924"/>
      <c r="BQ114" s="925">
        <v>3831291</v>
      </c>
      <c r="BR114" s="926"/>
      <c r="BS114" s="926"/>
      <c r="BT114" s="926"/>
      <c r="BU114" s="926"/>
      <c r="BV114" s="926">
        <v>3409226</v>
      </c>
      <c r="BW114" s="926"/>
      <c r="BX114" s="926"/>
      <c r="BY114" s="926"/>
      <c r="BZ114" s="926"/>
      <c r="CA114" s="926">
        <v>3510649</v>
      </c>
      <c r="CB114" s="926"/>
      <c r="CC114" s="926"/>
      <c r="CD114" s="926"/>
      <c r="CE114" s="926"/>
      <c r="CF114" s="920">
        <v>32.1</v>
      </c>
      <c r="CG114" s="921"/>
      <c r="CH114" s="921"/>
      <c r="CI114" s="921"/>
      <c r="CJ114" s="921"/>
      <c r="CK114" s="948"/>
      <c r="CL114" s="949"/>
      <c r="CM114" s="922" t="s">
        <v>434</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435</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16914</v>
      </c>
      <c r="AB115" s="938"/>
      <c r="AC115" s="938"/>
      <c r="AD115" s="938"/>
      <c r="AE115" s="939"/>
      <c r="AF115" s="940">
        <v>5898</v>
      </c>
      <c r="AG115" s="938"/>
      <c r="AH115" s="938"/>
      <c r="AI115" s="938"/>
      <c r="AJ115" s="939"/>
      <c r="AK115" s="940">
        <v>6034</v>
      </c>
      <c r="AL115" s="938"/>
      <c r="AM115" s="938"/>
      <c r="AN115" s="938"/>
      <c r="AO115" s="939"/>
      <c r="AP115" s="941">
        <v>0.1</v>
      </c>
      <c r="AQ115" s="942"/>
      <c r="AR115" s="942"/>
      <c r="AS115" s="942"/>
      <c r="AT115" s="943"/>
      <c r="AU115" s="908"/>
      <c r="AV115" s="909"/>
      <c r="AW115" s="909"/>
      <c r="AX115" s="909"/>
      <c r="AY115" s="909"/>
      <c r="AZ115" s="922" t="s">
        <v>436</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437</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438</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439</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440</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v>11024</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441</v>
      </c>
      <c r="Z117" s="894"/>
      <c r="AA117" s="978">
        <v>3749344</v>
      </c>
      <c r="AB117" s="979"/>
      <c r="AC117" s="979"/>
      <c r="AD117" s="979"/>
      <c r="AE117" s="980"/>
      <c r="AF117" s="981">
        <v>3662015</v>
      </c>
      <c r="AG117" s="979"/>
      <c r="AH117" s="979"/>
      <c r="AI117" s="979"/>
      <c r="AJ117" s="980"/>
      <c r="AK117" s="981">
        <v>3631309</v>
      </c>
      <c r="AL117" s="979"/>
      <c r="AM117" s="979"/>
      <c r="AN117" s="979"/>
      <c r="AO117" s="980"/>
      <c r="AP117" s="982"/>
      <c r="AQ117" s="983"/>
      <c r="AR117" s="983"/>
      <c r="AS117" s="983"/>
      <c r="AT117" s="984"/>
      <c r="AU117" s="908"/>
      <c r="AV117" s="909"/>
      <c r="AW117" s="909"/>
      <c r="AX117" s="909"/>
      <c r="AY117" s="909"/>
      <c r="AZ117" s="974" t="s">
        <v>442</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443</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417</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414</v>
      </c>
      <c r="AB118" s="893"/>
      <c r="AC118" s="893"/>
      <c r="AD118" s="893"/>
      <c r="AE118" s="894"/>
      <c r="AF118" s="892" t="s">
        <v>415</v>
      </c>
      <c r="AG118" s="893"/>
      <c r="AH118" s="893"/>
      <c r="AI118" s="893"/>
      <c r="AJ118" s="894"/>
      <c r="AK118" s="892" t="s">
        <v>294</v>
      </c>
      <c r="AL118" s="893"/>
      <c r="AM118" s="893"/>
      <c r="AN118" s="893"/>
      <c r="AO118" s="894"/>
      <c r="AP118" s="970" t="s">
        <v>416</v>
      </c>
      <c r="AQ118" s="971"/>
      <c r="AR118" s="971"/>
      <c r="AS118" s="971"/>
      <c r="AT118" s="972"/>
      <c r="AU118" s="908"/>
      <c r="AV118" s="909"/>
      <c r="AW118" s="909"/>
      <c r="AX118" s="909"/>
      <c r="AY118" s="909"/>
      <c r="AZ118" s="973" t="s">
        <v>444</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445</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420</v>
      </c>
      <c r="B119" s="947"/>
      <c r="C119" s="929" t="s">
        <v>421</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446</v>
      </c>
      <c r="BP119" s="1005"/>
      <c r="BQ119" s="999">
        <v>48507338</v>
      </c>
      <c r="BR119" s="1000"/>
      <c r="BS119" s="1000"/>
      <c r="BT119" s="1000"/>
      <c r="BU119" s="1000"/>
      <c r="BV119" s="1000">
        <v>47636109</v>
      </c>
      <c r="BW119" s="1000"/>
      <c r="BX119" s="1000"/>
      <c r="BY119" s="1000"/>
      <c r="BZ119" s="1000"/>
      <c r="CA119" s="1000">
        <v>47942601</v>
      </c>
      <c r="CB119" s="1000"/>
      <c r="CC119" s="1000"/>
      <c r="CD119" s="1000"/>
      <c r="CE119" s="1000"/>
      <c r="CF119" s="1001"/>
      <c r="CG119" s="1002"/>
      <c r="CH119" s="1002"/>
      <c r="CI119" s="1002"/>
      <c r="CJ119" s="1003"/>
      <c r="CK119" s="950"/>
      <c r="CL119" s="951"/>
      <c r="CM119" s="973" t="s">
        <v>447</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15594</v>
      </c>
      <c r="DH119" s="986"/>
      <c r="DI119" s="986"/>
      <c r="DJ119" s="986"/>
      <c r="DK119" s="987"/>
      <c r="DL119" s="985">
        <v>15594</v>
      </c>
      <c r="DM119" s="986"/>
      <c r="DN119" s="986"/>
      <c r="DO119" s="986"/>
      <c r="DP119" s="987"/>
      <c r="DQ119" s="985">
        <v>3094</v>
      </c>
      <c r="DR119" s="986"/>
      <c r="DS119" s="986"/>
      <c r="DT119" s="986"/>
      <c r="DU119" s="987"/>
      <c r="DV119" s="988">
        <v>0</v>
      </c>
      <c r="DW119" s="989"/>
      <c r="DX119" s="989"/>
      <c r="DY119" s="989"/>
      <c r="DZ119" s="990"/>
    </row>
    <row r="120" spans="1:130" s="218" customFormat="1" ht="26.25" customHeight="1" x14ac:dyDescent="0.15">
      <c r="A120" s="1057"/>
      <c r="B120" s="949"/>
      <c r="C120" s="922" t="s">
        <v>424</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448</v>
      </c>
      <c r="AV120" s="992"/>
      <c r="AW120" s="992"/>
      <c r="AX120" s="992"/>
      <c r="AY120" s="993"/>
      <c r="AZ120" s="929" t="s">
        <v>449</v>
      </c>
      <c r="BA120" s="897"/>
      <c r="BB120" s="897"/>
      <c r="BC120" s="897"/>
      <c r="BD120" s="897"/>
      <c r="BE120" s="897"/>
      <c r="BF120" s="897"/>
      <c r="BG120" s="897"/>
      <c r="BH120" s="897"/>
      <c r="BI120" s="897"/>
      <c r="BJ120" s="897"/>
      <c r="BK120" s="897"/>
      <c r="BL120" s="897"/>
      <c r="BM120" s="897"/>
      <c r="BN120" s="897"/>
      <c r="BO120" s="897"/>
      <c r="BP120" s="898"/>
      <c r="BQ120" s="930">
        <v>4972564</v>
      </c>
      <c r="BR120" s="931"/>
      <c r="BS120" s="931"/>
      <c r="BT120" s="931"/>
      <c r="BU120" s="931"/>
      <c r="BV120" s="931">
        <v>5150363</v>
      </c>
      <c r="BW120" s="931"/>
      <c r="BX120" s="931"/>
      <c r="BY120" s="931"/>
      <c r="BZ120" s="931"/>
      <c r="CA120" s="931">
        <v>5030889</v>
      </c>
      <c r="CB120" s="931"/>
      <c r="CC120" s="931"/>
      <c r="CD120" s="931"/>
      <c r="CE120" s="931"/>
      <c r="CF120" s="944">
        <v>46</v>
      </c>
      <c r="CG120" s="945"/>
      <c r="CH120" s="945"/>
      <c r="CI120" s="945"/>
      <c r="CJ120" s="945"/>
      <c r="CK120" s="1006" t="s">
        <v>450</v>
      </c>
      <c r="CL120" s="1007"/>
      <c r="CM120" s="1007"/>
      <c r="CN120" s="1007"/>
      <c r="CO120" s="1008"/>
      <c r="CP120" s="1014" t="s">
        <v>396</v>
      </c>
      <c r="CQ120" s="1015"/>
      <c r="CR120" s="1015"/>
      <c r="CS120" s="1015"/>
      <c r="CT120" s="1015"/>
      <c r="CU120" s="1015"/>
      <c r="CV120" s="1015"/>
      <c r="CW120" s="1015"/>
      <c r="CX120" s="1015"/>
      <c r="CY120" s="1015"/>
      <c r="CZ120" s="1015"/>
      <c r="DA120" s="1015"/>
      <c r="DB120" s="1015"/>
      <c r="DC120" s="1015"/>
      <c r="DD120" s="1015"/>
      <c r="DE120" s="1015"/>
      <c r="DF120" s="1016"/>
      <c r="DG120" s="930">
        <v>6834665</v>
      </c>
      <c r="DH120" s="931"/>
      <c r="DI120" s="931"/>
      <c r="DJ120" s="931"/>
      <c r="DK120" s="931"/>
      <c r="DL120" s="931">
        <v>6582135</v>
      </c>
      <c r="DM120" s="931"/>
      <c r="DN120" s="931"/>
      <c r="DO120" s="931"/>
      <c r="DP120" s="931"/>
      <c r="DQ120" s="931">
        <v>6579374</v>
      </c>
      <c r="DR120" s="931"/>
      <c r="DS120" s="931"/>
      <c r="DT120" s="931"/>
      <c r="DU120" s="931"/>
      <c r="DV120" s="932">
        <v>60.1</v>
      </c>
      <c r="DW120" s="932"/>
      <c r="DX120" s="932"/>
      <c r="DY120" s="932"/>
      <c r="DZ120" s="933"/>
    </row>
    <row r="121" spans="1:130" s="218" customFormat="1" ht="26.25" customHeight="1" x14ac:dyDescent="0.15">
      <c r="A121" s="1057"/>
      <c r="B121" s="949"/>
      <c r="C121" s="974" t="s">
        <v>451</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452</v>
      </c>
      <c r="BA121" s="923"/>
      <c r="BB121" s="923"/>
      <c r="BC121" s="923"/>
      <c r="BD121" s="923"/>
      <c r="BE121" s="923"/>
      <c r="BF121" s="923"/>
      <c r="BG121" s="923"/>
      <c r="BH121" s="923"/>
      <c r="BI121" s="923"/>
      <c r="BJ121" s="923"/>
      <c r="BK121" s="923"/>
      <c r="BL121" s="923"/>
      <c r="BM121" s="923"/>
      <c r="BN121" s="923"/>
      <c r="BO121" s="923"/>
      <c r="BP121" s="924"/>
      <c r="BQ121" s="925">
        <v>1957187</v>
      </c>
      <c r="BR121" s="926"/>
      <c r="BS121" s="926"/>
      <c r="BT121" s="926"/>
      <c r="BU121" s="926"/>
      <c r="BV121" s="926">
        <v>2090022</v>
      </c>
      <c r="BW121" s="926"/>
      <c r="BX121" s="926"/>
      <c r="BY121" s="926"/>
      <c r="BZ121" s="926"/>
      <c r="CA121" s="926">
        <v>2228372</v>
      </c>
      <c r="CB121" s="926"/>
      <c r="CC121" s="926"/>
      <c r="CD121" s="926"/>
      <c r="CE121" s="926"/>
      <c r="CF121" s="920">
        <v>20.399999999999999</v>
      </c>
      <c r="CG121" s="921"/>
      <c r="CH121" s="921"/>
      <c r="CI121" s="921"/>
      <c r="CJ121" s="921"/>
      <c r="CK121" s="1009"/>
      <c r="CL121" s="1010"/>
      <c r="CM121" s="1010"/>
      <c r="CN121" s="1010"/>
      <c r="CO121" s="1011"/>
      <c r="CP121" s="1019" t="s">
        <v>397</v>
      </c>
      <c r="CQ121" s="1020"/>
      <c r="CR121" s="1020"/>
      <c r="CS121" s="1020"/>
      <c r="CT121" s="1020"/>
      <c r="CU121" s="1020"/>
      <c r="CV121" s="1020"/>
      <c r="CW121" s="1020"/>
      <c r="CX121" s="1020"/>
      <c r="CY121" s="1020"/>
      <c r="CZ121" s="1020"/>
      <c r="DA121" s="1020"/>
      <c r="DB121" s="1020"/>
      <c r="DC121" s="1020"/>
      <c r="DD121" s="1020"/>
      <c r="DE121" s="1020"/>
      <c r="DF121" s="1021"/>
      <c r="DG121" s="925">
        <v>4727662</v>
      </c>
      <c r="DH121" s="926"/>
      <c r="DI121" s="926"/>
      <c r="DJ121" s="926"/>
      <c r="DK121" s="926"/>
      <c r="DL121" s="926">
        <v>5304311</v>
      </c>
      <c r="DM121" s="926"/>
      <c r="DN121" s="926"/>
      <c r="DO121" s="926"/>
      <c r="DP121" s="926"/>
      <c r="DQ121" s="926">
        <v>6527240</v>
      </c>
      <c r="DR121" s="926"/>
      <c r="DS121" s="926"/>
      <c r="DT121" s="926"/>
      <c r="DU121" s="926"/>
      <c r="DV121" s="927">
        <v>59.7</v>
      </c>
      <c r="DW121" s="927"/>
      <c r="DX121" s="927"/>
      <c r="DY121" s="927"/>
      <c r="DZ121" s="928"/>
    </row>
    <row r="122" spans="1:130" s="218" customFormat="1" ht="26.25" customHeight="1" x14ac:dyDescent="0.15">
      <c r="A122" s="1057"/>
      <c r="B122" s="949"/>
      <c r="C122" s="922" t="s">
        <v>434</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453</v>
      </c>
      <c r="BA122" s="965"/>
      <c r="BB122" s="965"/>
      <c r="BC122" s="965"/>
      <c r="BD122" s="965"/>
      <c r="BE122" s="965"/>
      <c r="BF122" s="965"/>
      <c r="BG122" s="965"/>
      <c r="BH122" s="965"/>
      <c r="BI122" s="965"/>
      <c r="BJ122" s="965"/>
      <c r="BK122" s="965"/>
      <c r="BL122" s="965"/>
      <c r="BM122" s="965"/>
      <c r="BN122" s="965"/>
      <c r="BO122" s="965"/>
      <c r="BP122" s="966"/>
      <c r="BQ122" s="999">
        <v>34318024</v>
      </c>
      <c r="BR122" s="1000"/>
      <c r="BS122" s="1000"/>
      <c r="BT122" s="1000"/>
      <c r="BU122" s="1000"/>
      <c r="BV122" s="1000">
        <v>33412022</v>
      </c>
      <c r="BW122" s="1000"/>
      <c r="BX122" s="1000"/>
      <c r="BY122" s="1000"/>
      <c r="BZ122" s="1000"/>
      <c r="CA122" s="1000">
        <v>31494601</v>
      </c>
      <c r="CB122" s="1000"/>
      <c r="CC122" s="1000"/>
      <c r="CD122" s="1000"/>
      <c r="CE122" s="1000"/>
      <c r="CF122" s="1017">
        <v>287.8</v>
      </c>
      <c r="CG122" s="1018"/>
      <c r="CH122" s="1018"/>
      <c r="CI122" s="1018"/>
      <c r="CJ122" s="1018"/>
      <c r="CK122" s="1009"/>
      <c r="CL122" s="1010"/>
      <c r="CM122" s="1010"/>
      <c r="CN122" s="1010"/>
      <c r="CO122" s="1011"/>
      <c r="CP122" s="1019" t="s">
        <v>398</v>
      </c>
      <c r="CQ122" s="1020"/>
      <c r="CR122" s="1020"/>
      <c r="CS122" s="1020"/>
      <c r="CT122" s="1020"/>
      <c r="CU122" s="1020"/>
      <c r="CV122" s="1020"/>
      <c r="CW122" s="1020"/>
      <c r="CX122" s="1020"/>
      <c r="CY122" s="1020"/>
      <c r="CZ122" s="1020"/>
      <c r="DA122" s="1020"/>
      <c r="DB122" s="1020"/>
      <c r="DC122" s="1020"/>
      <c r="DD122" s="1020"/>
      <c r="DE122" s="1020"/>
      <c r="DF122" s="1021"/>
      <c r="DG122" s="925">
        <v>369100</v>
      </c>
      <c r="DH122" s="926"/>
      <c r="DI122" s="926"/>
      <c r="DJ122" s="926"/>
      <c r="DK122" s="926"/>
      <c r="DL122" s="926">
        <v>773300</v>
      </c>
      <c r="DM122" s="926"/>
      <c r="DN122" s="926"/>
      <c r="DO122" s="926"/>
      <c r="DP122" s="926"/>
      <c r="DQ122" s="926">
        <v>1387600</v>
      </c>
      <c r="DR122" s="926"/>
      <c r="DS122" s="926"/>
      <c r="DT122" s="926"/>
      <c r="DU122" s="926"/>
      <c r="DV122" s="927">
        <v>12.7</v>
      </c>
      <c r="DW122" s="927"/>
      <c r="DX122" s="927"/>
      <c r="DY122" s="927"/>
      <c r="DZ122" s="928"/>
    </row>
    <row r="123" spans="1:130" s="218" customFormat="1" ht="26.25" customHeight="1" x14ac:dyDescent="0.15">
      <c r="A123" s="1057"/>
      <c r="B123" s="949"/>
      <c r="C123" s="922" t="s">
        <v>440</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11149</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454</v>
      </c>
      <c r="BP123" s="1005"/>
      <c r="BQ123" s="1063">
        <v>41247775</v>
      </c>
      <c r="BR123" s="1064"/>
      <c r="BS123" s="1064"/>
      <c r="BT123" s="1064"/>
      <c r="BU123" s="1064"/>
      <c r="BV123" s="1064">
        <v>40652407</v>
      </c>
      <c r="BW123" s="1064"/>
      <c r="BX123" s="1064"/>
      <c r="BY123" s="1064"/>
      <c r="BZ123" s="1064"/>
      <c r="CA123" s="1064">
        <v>38753862</v>
      </c>
      <c r="CB123" s="1064"/>
      <c r="CC123" s="1064"/>
      <c r="CD123" s="1064"/>
      <c r="CE123" s="1064"/>
      <c r="CF123" s="1001"/>
      <c r="CG123" s="1002"/>
      <c r="CH123" s="1002"/>
      <c r="CI123" s="1002"/>
      <c r="CJ123" s="1003"/>
      <c r="CK123" s="1009"/>
      <c r="CL123" s="1010"/>
      <c r="CM123" s="1010"/>
      <c r="CN123" s="1010"/>
      <c r="CO123" s="1011"/>
      <c r="CP123" s="1019" t="s">
        <v>394</v>
      </c>
      <c r="CQ123" s="1020"/>
      <c r="CR123" s="1020"/>
      <c r="CS123" s="1020"/>
      <c r="CT123" s="1020"/>
      <c r="CU123" s="1020"/>
      <c r="CV123" s="1020"/>
      <c r="CW123" s="1020"/>
      <c r="CX123" s="1020"/>
      <c r="CY123" s="1020"/>
      <c r="CZ123" s="1020"/>
      <c r="DA123" s="1020"/>
      <c r="DB123" s="1020"/>
      <c r="DC123" s="1020"/>
      <c r="DD123" s="1020"/>
      <c r="DE123" s="1020"/>
      <c r="DF123" s="1021"/>
      <c r="DG123" s="958">
        <v>697443</v>
      </c>
      <c r="DH123" s="959"/>
      <c r="DI123" s="959"/>
      <c r="DJ123" s="959"/>
      <c r="DK123" s="960"/>
      <c r="DL123" s="961">
        <v>722904</v>
      </c>
      <c r="DM123" s="959"/>
      <c r="DN123" s="959"/>
      <c r="DO123" s="959"/>
      <c r="DP123" s="960"/>
      <c r="DQ123" s="961">
        <v>691201</v>
      </c>
      <c r="DR123" s="959"/>
      <c r="DS123" s="959"/>
      <c r="DT123" s="959"/>
      <c r="DU123" s="960"/>
      <c r="DV123" s="962">
        <v>6.3</v>
      </c>
      <c r="DW123" s="963"/>
      <c r="DX123" s="963"/>
      <c r="DY123" s="963"/>
      <c r="DZ123" s="964"/>
    </row>
    <row r="124" spans="1:130" s="218" customFormat="1" ht="26.25" customHeight="1" thickBot="1" x14ac:dyDescent="0.2">
      <c r="A124" s="1057"/>
      <c r="B124" s="949"/>
      <c r="C124" s="922" t="s">
        <v>443</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455</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68.3</v>
      </c>
      <c r="BR124" s="1027"/>
      <c r="BS124" s="1027"/>
      <c r="BT124" s="1027"/>
      <c r="BU124" s="1027"/>
      <c r="BV124" s="1027">
        <v>65.5</v>
      </c>
      <c r="BW124" s="1027"/>
      <c r="BX124" s="1027"/>
      <c r="BY124" s="1027"/>
      <c r="BZ124" s="1027"/>
      <c r="CA124" s="1027">
        <v>83.9</v>
      </c>
      <c r="CB124" s="1027"/>
      <c r="CC124" s="1027"/>
      <c r="CD124" s="1027"/>
      <c r="CE124" s="1027"/>
      <c r="CF124" s="1028"/>
      <c r="CG124" s="1029"/>
      <c r="CH124" s="1029"/>
      <c r="CI124" s="1029"/>
      <c r="CJ124" s="1030"/>
      <c r="CK124" s="1012"/>
      <c r="CL124" s="1012"/>
      <c r="CM124" s="1012"/>
      <c r="CN124" s="1012"/>
      <c r="CO124" s="1013"/>
      <c r="CP124" s="1019" t="s">
        <v>456</v>
      </c>
      <c r="CQ124" s="1020"/>
      <c r="CR124" s="1020"/>
      <c r="CS124" s="1020"/>
      <c r="CT124" s="1020"/>
      <c r="CU124" s="1020"/>
      <c r="CV124" s="1020"/>
      <c r="CW124" s="1020"/>
      <c r="CX124" s="1020"/>
      <c r="CY124" s="1020"/>
      <c r="CZ124" s="1020"/>
      <c r="DA124" s="1020"/>
      <c r="DB124" s="1020"/>
      <c r="DC124" s="1020"/>
      <c r="DD124" s="1020"/>
      <c r="DE124" s="1020"/>
      <c r="DF124" s="1021"/>
      <c r="DG124" s="1004">
        <v>895366</v>
      </c>
      <c r="DH124" s="986"/>
      <c r="DI124" s="986"/>
      <c r="DJ124" s="986"/>
      <c r="DK124" s="987"/>
      <c r="DL124" s="985">
        <v>879311</v>
      </c>
      <c r="DM124" s="986"/>
      <c r="DN124" s="986"/>
      <c r="DO124" s="986"/>
      <c r="DP124" s="987"/>
      <c r="DQ124" s="985">
        <v>2132</v>
      </c>
      <c r="DR124" s="986"/>
      <c r="DS124" s="986"/>
      <c r="DT124" s="986"/>
      <c r="DU124" s="987"/>
      <c r="DV124" s="988">
        <v>0</v>
      </c>
      <c r="DW124" s="989"/>
      <c r="DX124" s="989"/>
      <c r="DY124" s="989"/>
      <c r="DZ124" s="990"/>
    </row>
    <row r="125" spans="1:130" s="218" customFormat="1" ht="26.25" customHeight="1" x14ac:dyDescent="0.15">
      <c r="A125" s="1057"/>
      <c r="B125" s="949"/>
      <c r="C125" s="922" t="s">
        <v>445</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457</v>
      </c>
      <c r="CL125" s="1007"/>
      <c r="CM125" s="1007"/>
      <c r="CN125" s="1007"/>
      <c r="CO125" s="1008"/>
      <c r="CP125" s="929" t="s">
        <v>458</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447</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5765</v>
      </c>
      <c r="AB126" s="959"/>
      <c r="AC126" s="959"/>
      <c r="AD126" s="959"/>
      <c r="AE126" s="960"/>
      <c r="AF126" s="961">
        <v>5898</v>
      </c>
      <c r="AG126" s="959"/>
      <c r="AH126" s="959"/>
      <c r="AI126" s="959"/>
      <c r="AJ126" s="960"/>
      <c r="AK126" s="961">
        <v>6034</v>
      </c>
      <c r="AL126" s="959"/>
      <c r="AM126" s="959"/>
      <c r="AN126" s="959"/>
      <c r="AO126" s="960"/>
      <c r="AP126" s="962">
        <v>0.1</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459</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460</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461</v>
      </c>
      <c r="AY127" s="1032"/>
      <c r="AZ127" s="1032"/>
      <c r="BA127" s="1032"/>
      <c r="BB127" s="1032"/>
      <c r="BC127" s="1032"/>
      <c r="BD127" s="1032"/>
      <c r="BE127" s="1033"/>
      <c r="BF127" s="1034" t="s">
        <v>462</v>
      </c>
      <c r="BG127" s="1032"/>
      <c r="BH127" s="1032"/>
      <c r="BI127" s="1032"/>
      <c r="BJ127" s="1032"/>
      <c r="BK127" s="1032"/>
      <c r="BL127" s="1033"/>
      <c r="BM127" s="1034" t="s">
        <v>463</v>
      </c>
      <c r="BN127" s="1032"/>
      <c r="BO127" s="1032"/>
      <c r="BP127" s="1032"/>
      <c r="BQ127" s="1032"/>
      <c r="BR127" s="1032"/>
      <c r="BS127" s="1033"/>
      <c r="BT127" s="1034" t="s">
        <v>464</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465</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466</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467</v>
      </c>
      <c r="X128" s="1043"/>
      <c r="Y128" s="1043"/>
      <c r="Z128" s="1044"/>
      <c r="AA128" s="1045">
        <v>117329</v>
      </c>
      <c r="AB128" s="1046"/>
      <c r="AC128" s="1046"/>
      <c r="AD128" s="1046"/>
      <c r="AE128" s="1047"/>
      <c r="AF128" s="1048">
        <v>112940</v>
      </c>
      <c r="AG128" s="1046"/>
      <c r="AH128" s="1046"/>
      <c r="AI128" s="1046"/>
      <c r="AJ128" s="1047"/>
      <c r="AK128" s="1048">
        <v>109209</v>
      </c>
      <c r="AL128" s="1046"/>
      <c r="AM128" s="1046"/>
      <c r="AN128" s="1046"/>
      <c r="AO128" s="1047"/>
      <c r="AP128" s="1049"/>
      <c r="AQ128" s="1050"/>
      <c r="AR128" s="1050"/>
      <c r="AS128" s="1050"/>
      <c r="AT128" s="1051"/>
      <c r="AU128" s="220"/>
      <c r="AV128" s="220"/>
      <c r="AW128" s="220"/>
      <c r="AX128" s="896" t="s">
        <v>468</v>
      </c>
      <c r="AY128" s="897"/>
      <c r="AZ128" s="897"/>
      <c r="BA128" s="897"/>
      <c r="BB128" s="897"/>
      <c r="BC128" s="897"/>
      <c r="BD128" s="897"/>
      <c r="BE128" s="898"/>
      <c r="BF128" s="1052" t="s">
        <v>122</v>
      </c>
      <c r="BG128" s="1053"/>
      <c r="BH128" s="1053"/>
      <c r="BI128" s="1053"/>
      <c r="BJ128" s="1053"/>
      <c r="BK128" s="1053"/>
      <c r="BL128" s="1054"/>
      <c r="BM128" s="1052">
        <v>12.9</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469</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470</v>
      </c>
      <c r="X129" s="1071"/>
      <c r="Y129" s="1071"/>
      <c r="Z129" s="1072"/>
      <c r="AA129" s="958">
        <v>13123947</v>
      </c>
      <c r="AB129" s="959"/>
      <c r="AC129" s="959"/>
      <c r="AD129" s="959"/>
      <c r="AE129" s="960"/>
      <c r="AF129" s="961">
        <v>13141288</v>
      </c>
      <c r="AG129" s="959"/>
      <c r="AH129" s="959"/>
      <c r="AI129" s="959"/>
      <c r="AJ129" s="960"/>
      <c r="AK129" s="961">
        <v>13463808</v>
      </c>
      <c r="AL129" s="959"/>
      <c r="AM129" s="959"/>
      <c r="AN129" s="959"/>
      <c r="AO129" s="960"/>
      <c r="AP129" s="1073"/>
      <c r="AQ129" s="1074"/>
      <c r="AR129" s="1074"/>
      <c r="AS129" s="1074"/>
      <c r="AT129" s="1075"/>
      <c r="AU129" s="221"/>
      <c r="AV129" s="221"/>
      <c r="AW129" s="221"/>
      <c r="AX129" s="1065" t="s">
        <v>471</v>
      </c>
      <c r="AY129" s="923"/>
      <c r="AZ129" s="923"/>
      <c r="BA129" s="923"/>
      <c r="BB129" s="923"/>
      <c r="BC129" s="923"/>
      <c r="BD129" s="923"/>
      <c r="BE129" s="924"/>
      <c r="BF129" s="1066" t="s">
        <v>122</v>
      </c>
      <c r="BG129" s="1067"/>
      <c r="BH129" s="1067"/>
      <c r="BI129" s="1067"/>
      <c r="BJ129" s="1067"/>
      <c r="BK129" s="1067"/>
      <c r="BL129" s="1068"/>
      <c r="BM129" s="1066">
        <v>17.899999999999999</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472</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473</v>
      </c>
      <c r="X130" s="1071"/>
      <c r="Y130" s="1071"/>
      <c r="Z130" s="1072"/>
      <c r="AA130" s="958">
        <v>2501397</v>
      </c>
      <c r="AB130" s="959"/>
      <c r="AC130" s="959"/>
      <c r="AD130" s="959"/>
      <c r="AE130" s="960"/>
      <c r="AF130" s="961">
        <v>2483445</v>
      </c>
      <c r="AG130" s="959"/>
      <c r="AH130" s="959"/>
      <c r="AI130" s="959"/>
      <c r="AJ130" s="960"/>
      <c r="AK130" s="961">
        <v>2521467</v>
      </c>
      <c r="AL130" s="959"/>
      <c r="AM130" s="959"/>
      <c r="AN130" s="959"/>
      <c r="AO130" s="960"/>
      <c r="AP130" s="1073"/>
      <c r="AQ130" s="1074"/>
      <c r="AR130" s="1074"/>
      <c r="AS130" s="1074"/>
      <c r="AT130" s="1075"/>
      <c r="AU130" s="221"/>
      <c r="AV130" s="221"/>
      <c r="AW130" s="221"/>
      <c r="AX130" s="1065" t="s">
        <v>474</v>
      </c>
      <c r="AY130" s="923"/>
      <c r="AZ130" s="923"/>
      <c r="BA130" s="923"/>
      <c r="BB130" s="923"/>
      <c r="BC130" s="923"/>
      <c r="BD130" s="923"/>
      <c r="BE130" s="924"/>
      <c r="BF130" s="1101">
        <v>9.9</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475</v>
      </c>
      <c r="X131" s="1108"/>
      <c r="Y131" s="1108"/>
      <c r="Z131" s="1109"/>
      <c r="AA131" s="1004">
        <v>10622550</v>
      </c>
      <c r="AB131" s="986"/>
      <c r="AC131" s="986"/>
      <c r="AD131" s="986"/>
      <c r="AE131" s="987"/>
      <c r="AF131" s="985">
        <v>10657843</v>
      </c>
      <c r="AG131" s="986"/>
      <c r="AH131" s="986"/>
      <c r="AI131" s="986"/>
      <c r="AJ131" s="987"/>
      <c r="AK131" s="985">
        <v>10942341</v>
      </c>
      <c r="AL131" s="986"/>
      <c r="AM131" s="986"/>
      <c r="AN131" s="986"/>
      <c r="AO131" s="987"/>
      <c r="AP131" s="1110"/>
      <c r="AQ131" s="1111"/>
      <c r="AR131" s="1111"/>
      <c r="AS131" s="1111"/>
      <c r="AT131" s="1112"/>
      <c r="AU131" s="221"/>
      <c r="AV131" s="221"/>
      <c r="AW131" s="221"/>
      <c r="AX131" s="1083" t="s">
        <v>476</v>
      </c>
      <c r="AY131" s="726"/>
      <c r="AZ131" s="726"/>
      <c r="BA131" s="726"/>
      <c r="BB131" s="726"/>
      <c r="BC131" s="726"/>
      <c r="BD131" s="726"/>
      <c r="BE131" s="1036"/>
      <c r="BF131" s="1084">
        <v>83.9</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477</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478</v>
      </c>
      <c r="W132" s="1094"/>
      <c r="X132" s="1094"/>
      <c r="Y132" s="1094"/>
      <c r="Z132" s="1095"/>
      <c r="AA132" s="1096">
        <v>10.643564870000001</v>
      </c>
      <c r="AB132" s="1097"/>
      <c r="AC132" s="1097"/>
      <c r="AD132" s="1097"/>
      <c r="AE132" s="1098"/>
      <c r="AF132" s="1099">
        <v>9.9985522400000004</v>
      </c>
      <c r="AG132" s="1097"/>
      <c r="AH132" s="1097"/>
      <c r="AI132" s="1097"/>
      <c r="AJ132" s="1098"/>
      <c r="AK132" s="1099">
        <v>9.1445971200000002</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479</v>
      </c>
      <c r="W133" s="1077"/>
      <c r="X133" s="1077"/>
      <c r="Y133" s="1077"/>
      <c r="Z133" s="1078"/>
      <c r="AA133" s="1079">
        <v>11.1</v>
      </c>
      <c r="AB133" s="1080"/>
      <c r="AC133" s="1080"/>
      <c r="AD133" s="1080"/>
      <c r="AE133" s="1081"/>
      <c r="AF133" s="1079">
        <v>10.8</v>
      </c>
      <c r="AG133" s="1080"/>
      <c r="AH133" s="1080"/>
      <c r="AI133" s="1080"/>
      <c r="AJ133" s="1081"/>
      <c r="AK133" s="1079">
        <v>9.9</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BkjzEYArzo1cNjiU+Jf/IHijZuxoeC5veczAVKObcBCS8HsdfHoqK6f12DglPfEsajQcrZp4BXfcWcKCc8+/Zw==" saltValue="wBFL3luF/s01noISRFZCV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11"/>
  <sheetViews>
    <sheetView topLeftCell="A13" zoomScale="70" zoomScaleNormal="70" workbookViewId="0">
      <selection activeCell="AW71" sqref="AW71"/>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480</v>
      </c>
    </row>
    <row r="98" spans="24:120" hidden="1" x14ac:dyDescent="0.15">
      <c r="CS98" s="247"/>
      <c r="CX98" s="247"/>
      <c r="DC98" s="247"/>
      <c r="DH98" s="247"/>
    </row>
    <row r="99" spans="24:120" hidden="1" x14ac:dyDescent="0.15">
      <c r="CS99" s="247"/>
      <c r="CX99" s="247"/>
      <c r="DC99" s="247"/>
      <c r="DH99" s="247"/>
    </row>
    <row r="100" spans="24:120" ht="13.5" hidden="1" customHeight="1" x14ac:dyDescent="0.15"/>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row r="106" spans="24:120" ht="13.5" hidden="1" customHeight="1" x14ac:dyDescent="0.15"/>
    <row r="107" spans="24:120" ht="13.5" hidden="1" customHeight="1" x14ac:dyDescent="0.15"/>
    <row r="108" spans="24:120" ht="13.5" hidden="1" customHeight="1" x14ac:dyDescent="0.15"/>
    <row r="109" spans="24:120" ht="13.5" hidden="1" customHeight="1" x14ac:dyDescent="0.15"/>
    <row r="110" spans="24:120" ht="13.5" hidden="1" customHeight="1" x14ac:dyDescent="0.15"/>
    <row r="111" spans="24:120" ht="13.5" hidden="1" customHeight="1" x14ac:dyDescent="0.15"/>
  </sheetData>
  <sheetProtection algorithmName="SHA-512" hashValue="xP81vAmH5Ut5vaR9sIofdwEfyoWPm1yDHqAnQGWFD08txpJKdQP2oa3ioghTf2Mh4aovORenp7PpeDWtvSl0OA==" saltValue="na2FfGDpqNamxO/8NGGVF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topLeftCell="A19" zoomScale="70" zoomScaleNormal="70"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hLit7I/1umnkbR1Ql+fVsUyHIkFM1PBe0xDb0/9nbjomWjVHI2nJXGf879F+QDO4nWf0DZuzw5JSETVurVIP6A==" saltValue="s7O+EaKe4jxtZkCtIbmxH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topLeftCell="A34" zoomScale="70" zoomScaleNormal="70"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481</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482</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483</v>
      </c>
      <c r="AP7" s="260"/>
      <c r="AQ7" s="261" t="s">
        <v>484</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485</v>
      </c>
      <c r="AQ8" s="267" t="s">
        <v>486</v>
      </c>
      <c r="AR8" s="268" t="s">
        <v>487</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488</v>
      </c>
      <c r="AL9" s="1117"/>
      <c r="AM9" s="1117"/>
      <c r="AN9" s="1118"/>
      <c r="AO9" s="269">
        <v>4700516</v>
      </c>
      <c r="AP9" s="269">
        <v>149341</v>
      </c>
      <c r="AQ9" s="270">
        <v>98214</v>
      </c>
      <c r="AR9" s="271">
        <v>52.1</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489</v>
      </c>
      <c r="AL10" s="1117"/>
      <c r="AM10" s="1117"/>
      <c r="AN10" s="1118"/>
      <c r="AO10" s="272">
        <v>666</v>
      </c>
      <c r="AP10" s="272">
        <v>21</v>
      </c>
      <c r="AQ10" s="273">
        <v>8330</v>
      </c>
      <c r="AR10" s="274">
        <v>-99.7</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490</v>
      </c>
      <c r="AL11" s="1117"/>
      <c r="AM11" s="1117"/>
      <c r="AN11" s="1118"/>
      <c r="AO11" s="272">
        <v>437213</v>
      </c>
      <c r="AP11" s="272">
        <v>13891</v>
      </c>
      <c r="AQ11" s="273">
        <v>2236</v>
      </c>
      <c r="AR11" s="274">
        <v>521.20000000000005</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491</v>
      </c>
      <c r="AL12" s="1117"/>
      <c r="AM12" s="1117"/>
      <c r="AN12" s="1118"/>
      <c r="AO12" s="272" t="s">
        <v>492</v>
      </c>
      <c r="AP12" s="272" t="s">
        <v>492</v>
      </c>
      <c r="AQ12" s="273">
        <v>12</v>
      </c>
      <c r="AR12" s="274" t="s">
        <v>492</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493</v>
      </c>
      <c r="AL13" s="1117"/>
      <c r="AM13" s="1117"/>
      <c r="AN13" s="1118"/>
      <c r="AO13" s="272">
        <v>217794</v>
      </c>
      <c r="AP13" s="272">
        <v>6920</v>
      </c>
      <c r="AQ13" s="273">
        <v>3111</v>
      </c>
      <c r="AR13" s="274">
        <v>122.4</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494</v>
      </c>
      <c r="AL14" s="1117"/>
      <c r="AM14" s="1117"/>
      <c r="AN14" s="1118"/>
      <c r="AO14" s="272">
        <v>132211</v>
      </c>
      <c r="AP14" s="272">
        <v>4201</v>
      </c>
      <c r="AQ14" s="273">
        <v>1882</v>
      </c>
      <c r="AR14" s="274">
        <v>123.2</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495</v>
      </c>
      <c r="AL15" s="1120"/>
      <c r="AM15" s="1120"/>
      <c r="AN15" s="1121"/>
      <c r="AO15" s="272">
        <v>-334007</v>
      </c>
      <c r="AP15" s="272">
        <v>-10612</v>
      </c>
      <c r="AQ15" s="273">
        <v>-6411</v>
      </c>
      <c r="AR15" s="274">
        <v>65.5</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5154393</v>
      </c>
      <c r="AP16" s="272">
        <v>163761</v>
      </c>
      <c r="AQ16" s="273">
        <v>107373</v>
      </c>
      <c r="AR16" s="274">
        <v>52.5</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496</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497</v>
      </c>
      <c r="AP20" s="281" t="s">
        <v>498</v>
      </c>
      <c r="AQ20" s="282" t="s">
        <v>499</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500</v>
      </c>
      <c r="AL21" s="1123"/>
      <c r="AM21" s="1123"/>
      <c r="AN21" s="1124"/>
      <c r="AO21" s="285">
        <v>13.06</v>
      </c>
      <c r="AP21" s="286">
        <v>9.17</v>
      </c>
      <c r="AQ21" s="287">
        <v>3.89</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501</v>
      </c>
      <c r="AL22" s="1123"/>
      <c r="AM22" s="1123"/>
      <c r="AN22" s="1124"/>
      <c r="AO22" s="290">
        <v>98.8</v>
      </c>
      <c r="AP22" s="291">
        <v>97.5</v>
      </c>
      <c r="AQ22" s="292">
        <v>1.3</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502</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503</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504</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483</v>
      </c>
      <c r="AP30" s="260"/>
      <c r="AQ30" s="261" t="s">
        <v>484</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485</v>
      </c>
      <c r="AQ31" s="267" t="s">
        <v>486</v>
      </c>
      <c r="AR31" s="268" t="s">
        <v>487</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505</v>
      </c>
      <c r="AL32" s="1131"/>
      <c r="AM32" s="1131"/>
      <c r="AN32" s="1132"/>
      <c r="AO32" s="300">
        <v>2899379</v>
      </c>
      <c r="AP32" s="300">
        <v>92117</v>
      </c>
      <c r="AQ32" s="301">
        <v>55954</v>
      </c>
      <c r="AR32" s="302">
        <v>64.599999999999994</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506</v>
      </c>
      <c r="AL33" s="1131"/>
      <c r="AM33" s="1131"/>
      <c r="AN33" s="1132"/>
      <c r="AO33" s="300" t="s">
        <v>492</v>
      </c>
      <c r="AP33" s="300" t="s">
        <v>492</v>
      </c>
      <c r="AQ33" s="301" t="s">
        <v>492</v>
      </c>
      <c r="AR33" s="302" t="s">
        <v>492</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507</v>
      </c>
      <c r="AL34" s="1131"/>
      <c r="AM34" s="1131"/>
      <c r="AN34" s="1132"/>
      <c r="AO34" s="300" t="s">
        <v>492</v>
      </c>
      <c r="AP34" s="300" t="s">
        <v>492</v>
      </c>
      <c r="AQ34" s="301">
        <v>1</v>
      </c>
      <c r="AR34" s="302" t="s">
        <v>492</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508</v>
      </c>
      <c r="AL35" s="1131"/>
      <c r="AM35" s="1131"/>
      <c r="AN35" s="1132"/>
      <c r="AO35" s="300">
        <v>725896</v>
      </c>
      <c r="AP35" s="300">
        <v>23063</v>
      </c>
      <c r="AQ35" s="301">
        <v>17691</v>
      </c>
      <c r="AR35" s="302">
        <v>30.4</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509</v>
      </c>
      <c r="AL36" s="1131"/>
      <c r="AM36" s="1131"/>
      <c r="AN36" s="1132"/>
      <c r="AO36" s="300" t="s">
        <v>492</v>
      </c>
      <c r="AP36" s="300" t="s">
        <v>492</v>
      </c>
      <c r="AQ36" s="301">
        <v>2603</v>
      </c>
      <c r="AR36" s="302" t="s">
        <v>492</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510</v>
      </c>
      <c r="AL37" s="1131"/>
      <c r="AM37" s="1131"/>
      <c r="AN37" s="1132"/>
      <c r="AO37" s="300">
        <v>6034</v>
      </c>
      <c r="AP37" s="300">
        <v>192</v>
      </c>
      <c r="AQ37" s="301">
        <v>579</v>
      </c>
      <c r="AR37" s="302">
        <v>-66.8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511</v>
      </c>
      <c r="AL38" s="1134"/>
      <c r="AM38" s="1134"/>
      <c r="AN38" s="1135"/>
      <c r="AO38" s="303" t="s">
        <v>492</v>
      </c>
      <c r="AP38" s="303" t="s">
        <v>492</v>
      </c>
      <c r="AQ38" s="304">
        <v>4</v>
      </c>
      <c r="AR38" s="292" t="s">
        <v>492</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512</v>
      </c>
      <c r="AL39" s="1134"/>
      <c r="AM39" s="1134"/>
      <c r="AN39" s="1135"/>
      <c r="AO39" s="300">
        <v>-109209</v>
      </c>
      <c r="AP39" s="300">
        <v>-3470</v>
      </c>
      <c r="AQ39" s="301">
        <v>-4663</v>
      </c>
      <c r="AR39" s="302">
        <v>-25.6</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513</v>
      </c>
      <c r="AL40" s="1131"/>
      <c r="AM40" s="1131"/>
      <c r="AN40" s="1132"/>
      <c r="AO40" s="300">
        <v>-2521467</v>
      </c>
      <c r="AP40" s="300">
        <v>-80110</v>
      </c>
      <c r="AQ40" s="301">
        <v>-48945</v>
      </c>
      <c r="AR40" s="302">
        <v>63.7</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1000633</v>
      </c>
      <c r="AP41" s="300">
        <v>31791</v>
      </c>
      <c r="AQ41" s="301">
        <v>23225</v>
      </c>
      <c r="AR41" s="302">
        <v>36.9</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514</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515</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483</v>
      </c>
      <c r="AN49" s="1127" t="s">
        <v>516</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517</v>
      </c>
      <c r="AO50" s="317" t="s">
        <v>518</v>
      </c>
      <c r="AP50" s="318" t="s">
        <v>519</v>
      </c>
      <c r="AQ50" s="319" t="s">
        <v>520</v>
      </c>
      <c r="AR50" s="320" t="s">
        <v>521</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522</v>
      </c>
      <c r="AL51" s="313"/>
      <c r="AM51" s="321">
        <v>4603482</v>
      </c>
      <c r="AN51" s="322">
        <v>136198</v>
      </c>
      <c r="AO51" s="323">
        <v>15.6</v>
      </c>
      <c r="AP51" s="324">
        <v>92632</v>
      </c>
      <c r="AQ51" s="325">
        <v>-1.5</v>
      </c>
      <c r="AR51" s="326">
        <v>17.100000000000001</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523</v>
      </c>
      <c r="AM52" s="329">
        <v>2520440</v>
      </c>
      <c r="AN52" s="330">
        <v>74569</v>
      </c>
      <c r="AO52" s="331">
        <v>6.7</v>
      </c>
      <c r="AP52" s="332">
        <v>47978</v>
      </c>
      <c r="AQ52" s="333">
        <v>-2</v>
      </c>
      <c r="AR52" s="334">
        <v>8.6999999999999993</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524</v>
      </c>
      <c r="AL53" s="313"/>
      <c r="AM53" s="321">
        <v>5295277</v>
      </c>
      <c r="AN53" s="322">
        <v>159290</v>
      </c>
      <c r="AO53" s="323">
        <v>17</v>
      </c>
      <c r="AP53" s="324">
        <v>69604</v>
      </c>
      <c r="AQ53" s="325">
        <v>-24.9</v>
      </c>
      <c r="AR53" s="326">
        <v>41.9</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523</v>
      </c>
      <c r="AM54" s="329">
        <v>3050158</v>
      </c>
      <c r="AN54" s="330">
        <v>91753</v>
      </c>
      <c r="AO54" s="331">
        <v>23</v>
      </c>
      <c r="AP54" s="332">
        <v>36247</v>
      </c>
      <c r="AQ54" s="333">
        <v>-24.5</v>
      </c>
      <c r="AR54" s="334">
        <v>47.5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525</v>
      </c>
      <c r="AL55" s="313"/>
      <c r="AM55" s="321">
        <v>2891645</v>
      </c>
      <c r="AN55" s="322">
        <v>88233</v>
      </c>
      <c r="AO55" s="323">
        <v>-44.6</v>
      </c>
      <c r="AP55" s="324">
        <v>68410</v>
      </c>
      <c r="AQ55" s="325">
        <v>-1.7</v>
      </c>
      <c r="AR55" s="326">
        <v>-42.9</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523</v>
      </c>
      <c r="AM56" s="329">
        <v>938930</v>
      </c>
      <c r="AN56" s="330">
        <v>28649</v>
      </c>
      <c r="AO56" s="331">
        <v>-68.8</v>
      </c>
      <c r="AP56" s="332">
        <v>35086</v>
      </c>
      <c r="AQ56" s="333">
        <v>-3.2</v>
      </c>
      <c r="AR56" s="334">
        <v>-65.599999999999994</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526</v>
      </c>
      <c r="AL57" s="313"/>
      <c r="AM57" s="321">
        <v>2825325</v>
      </c>
      <c r="AN57" s="322">
        <v>87757</v>
      </c>
      <c r="AO57" s="323">
        <v>-0.5</v>
      </c>
      <c r="AP57" s="324">
        <v>73019</v>
      </c>
      <c r="AQ57" s="325">
        <v>6.7</v>
      </c>
      <c r="AR57" s="326">
        <v>-7.2</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523</v>
      </c>
      <c r="AM58" s="329">
        <v>1008673</v>
      </c>
      <c r="AN58" s="330">
        <v>31330</v>
      </c>
      <c r="AO58" s="331">
        <v>9.4</v>
      </c>
      <c r="AP58" s="332">
        <v>39427</v>
      </c>
      <c r="AQ58" s="333">
        <v>12.4</v>
      </c>
      <c r="AR58" s="334">
        <v>-3</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527</v>
      </c>
      <c r="AL59" s="313"/>
      <c r="AM59" s="321">
        <v>3573661</v>
      </c>
      <c r="AN59" s="322">
        <v>113540</v>
      </c>
      <c r="AO59" s="323">
        <v>29.4</v>
      </c>
      <c r="AP59" s="324">
        <v>76590</v>
      </c>
      <c r="AQ59" s="325">
        <v>4.9000000000000004</v>
      </c>
      <c r="AR59" s="326">
        <v>24.5</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523</v>
      </c>
      <c r="AM60" s="329">
        <v>1421255</v>
      </c>
      <c r="AN60" s="330">
        <v>45155</v>
      </c>
      <c r="AO60" s="331">
        <v>44.1</v>
      </c>
      <c r="AP60" s="332">
        <v>42387</v>
      </c>
      <c r="AQ60" s="333">
        <v>7.5</v>
      </c>
      <c r="AR60" s="334">
        <v>36.6</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528</v>
      </c>
      <c r="AL61" s="335"/>
      <c r="AM61" s="336">
        <v>3837878</v>
      </c>
      <c r="AN61" s="337">
        <v>117004</v>
      </c>
      <c r="AO61" s="338">
        <v>3.4</v>
      </c>
      <c r="AP61" s="339">
        <v>76051</v>
      </c>
      <c r="AQ61" s="340">
        <v>-3.3</v>
      </c>
      <c r="AR61" s="326">
        <v>6.7</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523</v>
      </c>
      <c r="AM62" s="329">
        <v>1787891</v>
      </c>
      <c r="AN62" s="330">
        <v>54291</v>
      </c>
      <c r="AO62" s="331">
        <v>2.9</v>
      </c>
      <c r="AP62" s="332">
        <v>40225</v>
      </c>
      <c r="AQ62" s="333">
        <v>-2</v>
      </c>
      <c r="AR62" s="334">
        <v>4.9000000000000004</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nZGzAE4fmJMRIl9L9kXUG7No8nG4u0WKyYfUEgWVmjFxMMah6OpywRGcHOFGu/GBZgt3IHV7r4klmEXiwtl55A==" saltValue="3F1+qQHhQAND61sYuWoMT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topLeftCell="A73" zoomScale="70" zoomScaleNormal="70"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480</v>
      </c>
    </row>
    <row r="120" spans="125:125" ht="13.5" hidden="1" customHeight="1" x14ac:dyDescent="0.15"/>
    <row r="121" spans="125:125" ht="13.5" hidden="1" customHeight="1" x14ac:dyDescent="0.15">
      <c r="DU121" s="247"/>
    </row>
  </sheetData>
  <sheetProtection algorithmName="SHA-512" hashValue="uEN16Q+IxmvlH7504se+uP3sDLMSVk/zba1CiOAuJ9+tXi2q95Qry8UNd8HX0df4qeW8aMaPdnOskpVowbKYKQ==" saltValue="beQFGXM8bSTjl0jkPW2b6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topLeftCell="A77" zoomScale="70" zoomScaleNormal="70"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480</v>
      </c>
    </row>
  </sheetData>
  <sheetProtection algorithmName="SHA-512" hashValue="Cpec/nlPAQ3ZB31kdxDOp3+eZz9v6dAAT2L9d9Qk0HKzfF/hhgni2O7OoAwPbVYXE9fhsgD+BpQXcDzR7Gsu9Q==" saltValue="MGmvzbX6vqVn+2Qj0o6yG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6"/>
  <sheetViews>
    <sheetView topLeftCell="A4" zoomScale="55" zoomScaleNormal="55"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15">
      <c r="B47" s="10"/>
      <c r="C47" s="1139" t="s">
        <v>3</v>
      </c>
      <c r="D47" s="1139"/>
      <c r="E47" s="1140"/>
      <c r="F47" s="11">
        <v>12.11</v>
      </c>
      <c r="G47" s="12">
        <v>11.87</v>
      </c>
      <c r="H47" s="12">
        <v>12.38</v>
      </c>
      <c r="I47" s="12">
        <v>14.6</v>
      </c>
      <c r="J47" s="13">
        <v>15.96</v>
      </c>
    </row>
    <row r="48" spans="2:10" ht="57.75" customHeight="1" x14ac:dyDescent="0.15">
      <c r="B48" s="14"/>
      <c r="C48" s="1141" t="s">
        <v>4</v>
      </c>
      <c r="D48" s="1141"/>
      <c r="E48" s="1142"/>
      <c r="F48" s="15">
        <v>2.19</v>
      </c>
      <c r="G48" s="16">
        <v>6.05</v>
      </c>
      <c r="H48" s="16">
        <v>4.47</v>
      </c>
      <c r="I48" s="16">
        <v>3.45</v>
      </c>
      <c r="J48" s="17">
        <v>3.11</v>
      </c>
    </row>
    <row r="49" spans="2:10" ht="57.75" customHeight="1" thickBot="1" x14ac:dyDescent="0.2">
      <c r="B49" s="18"/>
      <c r="C49" s="1143" t="s">
        <v>5</v>
      </c>
      <c r="D49" s="1143"/>
      <c r="E49" s="1144"/>
      <c r="F49" s="19" t="s">
        <v>535</v>
      </c>
      <c r="G49" s="20">
        <v>3.9</v>
      </c>
      <c r="H49" s="20" t="s">
        <v>536</v>
      </c>
      <c r="I49" s="20">
        <v>1.23</v>
      </c>
      <c r="J49" s="21">
        <v>1.45</v>
      </c>
    </row>
    <row r="50" spans="2:10" x14ac:dyDescent="0.15"/>
    <row r="51" spans="2:10" ht="13.5" hidden="1" customHeight="1" x14ac:dyDescent="0.15"/>
    <row r="52" spans="2:10" ht="13.5" hidden="1" customHeight="1" x14ac:dyDescent="0.15"/>
    <row r="53" spans="2:10" ht="13.5" hidden="1" customHeight="1" x14ac:dyDescent="0.15"/>
    <row r="54" spans="2:10" ht="13.5" hidden="1" customHeight="1" x14ac:dyDescent="0.15"/>
    <row r="55" spans="2:10" ht="13.5" hidden="1" customHeight="1" x14ac:dyDescent="0.15"/>
    <row r="56" spans="2:10" ht="13.5" hidden="1" customHeight="1" x14ac:dyDescent="0.15"/>
  </sheetData>
  <sheetProtection algorithmName="SHA-512" hashValue="g4ZvmsCC7KBSoyaTQ2Qh0GrqRBmIq4jF/LDn/trWVS3yn9FXZv98s21Ye/isPqXpBQ0/ezkgrmfKcqjURJUXxg==" saltValue="F6IzPBvAGOHAiq/3FZu4y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2026-02-23T08:17:52Z</dcterms:created>
  <dcterms:modified xsi:type="dcterms:W3CDTF">2026-03-11T23:31:43Z</dcterms:modified>
  <cp:category/>
</cp:coreProperties>
</file>